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š Goričan\Desktop\Moji dokumenti\FINANCIJSKO IZVIJEPŠĆE\2025\ZAVRŠNI RAČUN\"/>
    </mc:Choice>
  </mc:AlternateContent>
  <bookViews>
    <workbookView xWindow="0" yWindow="0" windowWidth="9165" windowHeight="53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c r="H340" i="9"/>
  <c r="G340" i="9"/>
  <c r="F340" i="9"/>
  <c r="F339" i="9"/>
  <c r="F338" i="9"/>
  <c r="H337" i="9"/>
  <c r="F337" i="9"/>
  <c r="F336" i="9"/>
  <c r="H335" i="9"/>
  <c r="G335" i="9"/>
  <c r="F335" i="9"/>
  <c r="F334" i="9"/>
  <c r="H333" i="9"/>
  <c r="G333" i="9"/>
  <c r="F333" i="9"/>
  <c r="E333" i="9"/>
  <c r="B333" i="9" s="1"/>
  <c r="H332" i="9"/>
  <c r="E332" i="9" s="1"/>
  <c r="B332" i="9" s="1"/>
  <c r="G332" i="9"/>
  <c r="F332" i="9"/>
  <c r="H331" i="9"/>
  <c r="G331" i="9"/>
  <c r="E331" i="9" s="1"/>
  <c r="F331" i="9"/>
  <c r="H330" i="9"/>
  <c r="G330" i="9"/>
  <c r="F330" i="9"/>
  <c r="E330" i="9"/>
  <c r="B330" i="9" s="1"/>
  <c r="H329" i="9"/>
  <c r="G329" i="9"/>
  <c r="E329" i="9" s="1"/>
  <c r="B329" i="9" s="1"/>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E305" i="9" s="1"/>
  <c r="F305" i="9"/>
  <c r="F298" i="9" s="1"/>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B290" i="9" s="1"/>
  <c r="E290" i="9"/>
  <c r="M289" i="9"/>
  <c r="F289" i="9" s="1"/>
  <c r="B289" i="9" s="1"/>
  <c r="L289" i="9"/>
  <c r="E289" i="9"/>
  <c r="M288" i="9"/>
  <c r="L288" i="9"/>
  <c r="F288" i="9"/>
  <c r="E288" i="9"/>
  <c r="B288" i="9"/>
  <c r="M287" i="9"/>
  <c r="L287" i="9"/>
  <c r="F287" i="9" s="1"/>
  <c r="B287" i="9" s="1"/>
  <c r="E287" i="9"/>
  <c r="M286" i="9"/>
  <c r="L286" i="9"/>
  <c r="F286" i="9" s="1"/>
  <c r="E286" i="9"/>
  <c r="B286" i="9" s="1"/>
  <c r="M285" i="9"/>
  <c r="L285" i="9"/>
  <c r="F285" i="9" s="1"/>
  <c r="B285" i="9" s="1"/>
  <c r="E285" i="9"/>
  <c r="M284" i="9"/>
  <c r="F284" i="9" s="1"/>
  <c r="L284" i="9"/>
  <c r="E284" i="9"/>
  <c r="B284" i="9" s="1"/>
  <c r="M283" i="9"/>
  <c r="L283" i="9"/>
  <c r="F283" i="9" s="1"/>
  <c r="B283" i="9" s="1"/>
  <c r="E283" i="9"/>
  <c r="M282" i="9"/>
  <c r="L282" i="9"/>
  <c r="F282" i="9" s="1"/>
  <c r="B282" i="9" s="1"/>
  <c r="E282" i="9"/>
  <c r="M281" i="9"/>
  <c r="L281" i="9"/>
  <c r="F281" i="9" s="1"/>
  <c r="E281" i="9"/>
  <c r="B281" i="9" s="1"/>
  <c r="M280" i="9"/>
  <c r="L280" i="9"/>
  <c r="F280" i="9"/>
  <c r="E280" i="9"/>
  <c r="B280" i="9" s="1"/>
  <c r="M279" i="9"/>
  <c r="F279" i="9" s="1"/>
  <c r="L279" i="9"/>
  <c r="E279" i="9"/>
  <c r="B279" i="9" s="1"/>
  <c r="M278" i="9"/>
  <c r="L278" i="9"/>
  <c r="F278" i="9"/>
  <c r="B278" i="9" s="1"/>
  <c r="E278" i="9"/>
  <c r="M277" i="9"/>
  <c r="L277" i="9"/>
  <c r="F277" i="9"/>
  <c r="E277" i="9"/>
  <c r="B277" i="9" s="1"/>
  <c r="M276" i="9"/>
  <c r="L276" i="9"/>
  <c r="F276" i="9" s="1"/>
  <c r="E276" i="9"/>
  <c r="M275" i="9"/>
  <c r="L275" i="9"/>
  <c r="F275" i="9"/>
  <c r="E275" i="9"/>
  <c r="B275" i="9" s="1"/>
  <c r="M274" i="9"/>
  <c r="L274" i="9"/>
  <c r="F274" i="9" s="1"/>
  <c r="B274" i="9" s="1"/>
  <c r="E274" i="9"/>
  <c r="M273" i="9"/>
  <c r="F273" i="9" s="1"/>
  <c r="B273" i="9" s="1"/>
  <c r="L273" i="9"/>
  <c r="E273" i="9"/>
  <c r="M272" i="9"/>
  <c r="L272" i="9"/>
  <c r="F272" i="9"/>
  <c r="E272" i="9"/>
  <c r="B272" i="9"/>
  <c r="M271" i="9"/>
  <c r="L271" i="9"/>
  <c r="F271" i="9" s="1"/>
  <c r="B271" i="9" s="1"/>
  <c r="E271" i="9"/>
  <c r="M270" i="9"/>
  <c r="L270" i="9"/>
  <c r="F270" i="9" s="1"/>
  <c r="E270" i="9"/>
  <c r="B270" i="9" s="1"/>
  <c r="M269" i="9"/>
  <c r="L269" i="9"/>
  <c r="F269" i="9" s="1"/>
  <c r="B269" i="9" s="1"/>
  <c r="E269" i="9"/>
  <c r="M268" i="9"/>
  <c r="F268" i="9" s="1"/>
  <c r="L268" i="9"/>
  <c r="E268" i="9"/>
  <c r="B268" i="9" s="1"/>
  <c r="M267" i="9"/>
  <c r="L267" i="9"/>
  <c r="F267" i="9" s="1"/>
  <c r="B267" i="9" s="1"/>
  <c r="E267" i="9"/>
  <c r="M266" i="9"/>
  <c r="L266" i="9"/>
  <c r="F266" i="9" s="1"/>
  <c r="B266" i="9" s="1"/>
  <c r="E266" i="9"/>
  <c r="M265" i="9"/>
  <c r="L265" i="9"/>
  <c r="F265" i="9" s="1"/>
  <c r="E265" i="9"/>
  <c r="B265" i="9" s="1"/>
  <c r="M264" i="9"/>
  <c r="L264" i="9"/>
  <c r="F264" i="9"/>
  <c r="E264" i="9"/>
  <c r="B264" i="9" s="1"/>
  <c r="M263" i="9"/>
  <c r="F263" i="9" s="1"/>
  <c r="L263" i="9"/>
  <c r="E263" i="9"/>
  <c r="B263" i="9" s="1"/>
  <c r="M262" i="9"/>
  <c r="L262" i="9"/>
  <c r="F262" i="9"/>
  <c r="B262" i="9" s="1"/>
  <c r="E262" i="9"/>
  <c r="M261" i="9"/>
  <c r="L261" i="9"/>
  <c r="F261" i="9"/>
  <c r="E261" i="9"/>
  <c r="B261" i="9" s="1"/>
  <c r="M260" i="9"/>
  <c r="L260" i="9"/>
  <c r="F260" i="9" s="1"/>
  <c r="E260" i="9"/>
  <c r="M259" i="9"/>
  <c r="L259" i="9"/>
  <c r="F259" i="9"/>
  <c r="E259" i="9"/>
  <c r="B259" i="9" s="1"/>
  <c r="M258" i="9"/>
  <c r="L258" i="9"/>
  <c r="F258" i="9" s="1"/>
  <c r="B258" i="9" s="1"/>
  <c r="E258" i="9"/>
  <c r="M257" i="9"/>
  <c r="F257" i="9" s="1"/>
  <c r="B257" i="9" s="1"/>
  <c r="L257" i="9"/>
  <c r="E257" i="9"/>
  <c r="M256" i="9"/>
  <c r="L256" i="9"/>
  <c r="F256" i="9"/>
  <c r="E256" i="9"/>
  <c r="B256" i="9"/>
  <c r="M255" i="9"/>
  <c r="L255" i="9"/>
  <c r="F255" i="9" s="1"/>
  <c r="B255" i="9" s="1"/>
  <c r="E255" i="9"/>
  <c r="M254" i="9"/>
  <c r="L254" i="9"/>
  <c r="F254" i="9" s="1"/>
  <c r="E254" i="9"/>
  <c r="B254" i="9" s="1"/>
  <c r="M253" i="9"/>
  <c r="L253" i="9"/>
  <c r="F253" i="9" s="1"/>
  <c r="B253" i="9" s="1"/>
  <c r="E253" i="9"/>
  <c r="M252" i="9"/>
  <c r="F252" i="9" s="1"/>
  <c r="L252" i="9"/>
  <c r="E252" i="9"/>
  <c r="M251" i="9"/>
  <c r="L251" i="9"/>
  <c r="F251" i="9" s="1"/>
  <c r="B251" i="9" s="1"/>
  <c r="E251" i="9"/>
  <c r="M250" i="9"/>
  <c r="L250" i="9"/>
  <c r="F250" i="9" s="1"/>
  <c r="B250" i="9" s="1"/>
  <c r="E250" i="9"/>
  <c r="M249" i="9"/>
  <c r="L249" i="9"/>
  <c r="F249" i="9" s="1"/>
  <c r="E249" i="9"/>
  <c r="B249" i="9" s="1"/>
  <c r="M248" i="9"/>
  <c r="L248" i="9"/>
  <c r="F248" i="9"/>
  <c r="E248" i="9"/>
  <c r="B248" i="9" s="1"/>
  <c r="M247" i="9"/>
  <c r="F247" i="9" s="1"/>
  <c r="L247" i="9"/>
  <c r="E247" i="9"/>
  <c r="M246" i="9"/>
  <c r="L246" i="9"/>
  <c r="F246" i="9"/>
  <c r="B246" i="9" s="1"/>
  <c r="E246" i="9"/>
  <c r="M245" i="9"/>
  <c r="L245" i="9"/>
  <c r="F245" i="9"/>
  <c r="E245" i="9"/>
  <c r="B245" i="9" s="1"/>
  <c r="M244" i="9"/>
  <c r="L244" i="9"/>
  <c r="F244" i="9" s="1"/>
  <c r="E244" i="9"/>
  <c r="M243" i="9"/>
  <c r="F243" i="9" s="1"/>
  <c r="L243" i="9"/>
  <c r="E243" i="9"/>
  <c r="M242" i="9"/>
  <c r="L242" i="9"/>
  <c r="F242" i="9" s="1"/>
  <c r="B242" i="9" s="1"/>
  <c r="E242" i="9"/>
  <c r="M241" i="9"/>
  <c r="F241" i="9" s="1"/>
  <c r="B241" i="9" s="1"/>
  <c r="L241" i="9"/>
  <c r="E241" i="9"/>
  <c r="M240" i="9"/>
  <c r="L240" i="9"/>
  <c r="F240" i="9"/>
  <c r="B240" i="9" s="1"/>
  <c r="E240" i="9"/>
  <c r="M239" i="9"/>
  <c r="L239" i="9"/>
  <c r="E239" i="9"/>
  <c r="M238" i="9"/>
  <c r="L238" i="9"/>
  <c r="E238" i="9"/>
  <c r="M237" i="9"/>
  <c r="L237" i="9"/>
  <c r="E237" i="9"/>
  <c r="M236" i="9"/>
  <c r="L236" i="9"/>
  <c r="E236" i="9"/>
  <c r="M235" i="9"/>
  <c r="L235" i="9"/>
  <c r="F235" i="9" s="1"/>
  <c r="B235" i="9" s="1"/>
  <c r="E235" i="9"/>
  <c r="M234" i="9"/>
  <c r="L234" i="9"/>
  <c r="F234" i="9" s="1"/>
  <c r="B234" i="9" s="1"/>
  <c r="E234" i="9"/>
  <c r="M233" i="9"/>
  <c r="L233" i="9"/>
  <c r="F233" i="9" s="1"/>
  <c r="E233" i="9"/>
  <c r="M232" i="9"/>
  <c r="L232" i="9"/>
  <c r="F232" i="9"/>
  <c r="E232" i="9"/>
  <c r="B232" i="9" s="1"/>
  <c r="M231" i="9"/>
  <c r="F231" i="9" s="1"/>
  <c r="L231" i="9"/>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c r="H165" i="9"/>
  <c r="E165" i="9" s="1"/>
  <c r="B165" i="9" s="1"/>
  <c r="G165" i="9"/>
  <c r="F165" i="9"/>
  <c r="H164" i="9"/>
  <c r="G164" i="9"/>
  <c r="E164" i="9" s="1"/>
  <c r="B164" i="9" s="1"/>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F158" i="9"/>
  <c r="E158" i="9"/>
  <c r="B158" i="9" s="1"/>
  <c r="H157" i="9"/>
  <c r="G157" i="9"/>
  <c r="E157" i="9" s="1"/>
  <c r="B157" i="9" s="1"/>
  <c r="F157" i="9"/>
  <c r="F156" i="9"/>
  <c r="H155" i="9"/>
  <c r="G155" i="9"/>
  <c r="F155" i="9"/>
  <c r="E155" i="9"/>
  <c r="B155" i="9"/>
  <c r="H154" i="9"/>
  <c r="G154" i="9"/>
  <c r="E154" i="9" s="1"/>
  <c r="B154" i="9" s="1"/>
  <c r="F154" i="9"/>
  <c r="H153" i="9"/>
  <c r="G153" i="9"/>
  <c r="F153" i="9"/>
  <c r="E153" i="9"/>
  <c r="B153" i="9"/>
  <c r="H152" i="9"/>
  <c r="G152" i="9"/>
  <c r="E152" i="9" s="1"/>
  <c r="B152" i="9" s="1"/>
  <c r="F152" i="9"/>
  <c r="H151" i="9"/>
  <c r="G151" i="9"/>
  <c r="E151" i="9" s="1"/>
  <c r="B151" i="9" s="1"/>
  <c r="F151" i="9"/>
  <c r="H150" i="9"/>
  <c r="G150" i="9"/>
  <c r="F150" i="9"/>
  <c r="E150" i="9"/>
  <c r="B150" i="9"/>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F143" i="9"/>
  <c r="H142" i="9"/>
  <c r="G142" i="9"/>
  <c r="F142" i="9"/>
  <c r="E142" i="9"/>
  <c r="B142" i="9" s="1"/>
  <c r="H141" i="9"/>
  <c r="G141" i="9"/>
  <c r="E141" i="9" s="1"/>
  <c r="B141" i="9" s="1"/>
  <c r="F141" i="9"/>
  <c r="H140" i="9"/>
  <c r="G140" i="9"/>
  <c r="F140" i="9"/>
  <c r="E140" i="9"/>
  <c r="B140" i="9" s="1"/>
  <c r="H139" i="9"/>
  <c r="G139" i="9"/>
  <c r="F139" i="9"/>
  <c r="E139" i="9"/>
  <c r="B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E134" i="9"/>
  <c r="B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F124" i="9"/>
  <c r="E124" i="9"/>
  <c r="B124" i="9" s="1"/>
  <c r="H123" i="9"/>
  <c r="G123" i="9"/>
  <c r="F123" i="9"/>
  <c r="E123" i="9"/>
  <c r="B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B118" i="9"/>
  <c r="H117" i="9"/>
  <c r="E117" i="9" s="1"/>
  <c r="B117" i="9" s="1"/>
  <c r="G117" i="9"/>
  <c r="F117" i="9"/>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F111" i="9"/>
  <c r="H110" i="9"/>
  <c r="G110" i="9"/>
  <c r="F110" i="9"/>
  <c r="E110" i="9"/>
  <c r="B110" i="9" s="1"/>
  <c r="H109" i="9"/>
  <c r="G109" i="9"/>
  <c r="E109" i="9" s="1"/>
  <c r="B109" i="9" s="1"/>
  <c r="F109" i="9"/>
  <c r="H108" i="9"/>
  <c r="G108" i="9"/>
  <c r="F108" i="9"/>
  <c r="E108" i="9"/>
  <c r="B108" i="9" s="1"/>
  <c r="H107" i="9"/>
  <c r="G107" i="9"/>
  <c r="F107" i="9"/>
  <c r="E107" i="9"/>
  <c r="B107" i="9"/>
  <c r="H106" i="9"/>
  <c r="G106" i="9"/>
  <c r="E106" i="9" s="1"/>
  <c r="B106" i="9" s="1"/>
  <c r="F106" i="9"/>
  <c r="H105" i="9"/>
  <c r="G105" i="9"/>
  <c r="F105" i="9"/>
  <c r="E105" i="9"/>
  <c r="B105" i="9"/>
  <c r="H104" i="9"/>
  <c r="G104" i="9"/>
  <c r="E104" i="9" s="1"/>
  <c r="B104" i="9" s="1"/>
  <c r="F104" i="9"/>
  <c r="H103" i="9"/>
  <c r="G103" i="9"/>
  <c r="E103" i="9" s="1"/>
  <c r="B103" i="9" s="1"/>
  <c r="F103" i="9"/>
  <c r="H102" i="9"/>
  <c r="G102" i="9"/>
  <c r="F102" i="9"/>
  <c r="E102" i="9"/>
  <c r="B102" i="9"/>
  <c r="H101" i="9"/>
  <c r="E101" i="9" s="1"/>
  <c r="B101" i="9" s="1"/>
  <c r="G101" i="9"/>
  <c r="F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G95" i="9"/>
  <c r="E95" i="9" s="1"/>
  <c r="F95" i="9"/>
  <c r="H94" i="9"/>
  <c r="G94" i="9"/>
  <c r="F94" i="9"/>
  <c r="E94" i="9"/>
  <c r="B94" i="9" s="1"/>
  <c r="H93" i="9"/>
  <c r="G93" i="9"/>
  <c r="E93" i="9" s="1"/>
  <c r="B93" i="9" s="1"/>
  <c r="F93" i="9"/>
  <c r="H92" i="9"/>
  <c r="G92" i="9"/>
  <c r="F92" i="9"/>
  <c r="E92" i="9"/>
  <c r="B92" i="9" s="1"/>
  <c r="H91" i="9"/>
  <c r="G91" i="9"/>
  <c r="F91" i="9"/>
  <c r="E91" i="9"/>
  <c r="B91" i="9"/>
  <c r="H90" i="9"/>
  <c r="E90" i="9" s="1"/>
  <c r="B90" i="9" s="1"/>
  <c r="G90" i="9"/>
  <c r="F90" i="9"/>
  <c r="H89" i="9"/>
  <c r="G89" i="9"/>
  <c r="F89" i="9"/>
  <c r="E89" i="9"/>
  <c r="B89" i="9"/>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E83" i="9" s="1"/>
  <c r="B83" i="9" s="1"/>
  <c r="F83" i="9"/>
  <c r="H82" i="9"/>
  <c r="G82" i="9"/>
  <c r="F82" i="9"/>
  <c r="H81" i="9"/>
  <c r="G81" i="9"/>
  <c r="E81" i="9" s="1"/>
  <c r="B81" i="9" s="1"/>
  <c r="F81" i="9"/>
  <c r="H80" i="9"/>
  <c r="G80" i="9"/>
  <c r="E80" i="9" s="1"/>
  <c r="B80" i="9" s="1"/>
  <c r="F80" i="9"/>
  <c r="H79" i="9"/>
  <c r="G79" i="9"/>
  <c r="E79" i="9" s="1"/>
  <c r="F79" i="9"/>
  <c r="H78" i="9"/>
  <c r="G78" i="9"/>
  <c r="F78" i="9"/>
  <c r="E78" i="9"/>
  <c r="B78" i="9" s="1"/>
  <c r="H77" i="9"/>
  <c r="G77" i="9"/>
  <c r="E77" i="9" s="1"/>
  <c r="B77" i="9" s="1"/>
  <c r="F77" i="9"/>
  <c r="H76" i="9"/>
  <c r="G76" i="9"/>
  <c r="F76" i="9"/>
  <c r="E76" i="9"/>
  <c r="B76" i="9" s="1"/>
  <c r="H75" i="9"/>
  <c r="G75" i="9"/>
  <c r="F75" i="9"/>
  <c r="E75" i="9"/>
  <c r="B75" i="9"/>
  <c r="H74" i="9"/>
  <c r="G74" i="9"/>
  <c r="E74" i="9" s="1"/>
  <c r="B74" i="9" s="1"/>
  <c r="F74" i="9"/>
  <c r="H73" i="9"/>
  <c r="G73" i="9"/>
  <c r="F73" i="9"/>
  <c r="E73" i="9"/>
  <c r="B73" i="9"/>
  <c r="H72" i="9"/>
  <c r="G72" i="9"/>
  <c r="E72" i="9" s="1"/>
  <c r="B72" i="9" s="1"/>
  <c r="F72" i="9"/>
  <c r="H71" i="9"/>
  <c r="G71" i="9"/>
  <c r="E71" i="9" s="1"/>
  <c r="B71" i="9" s="1"/>
  <c r="F71" i="9"/>
  <c r="H70" i="9"/>
  <c r="G70" i="9"/>
  <c r="F70" i="9"/>
  <c r="E70" i="9"/>
  <c r="B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F63" i="9"/>
  <c r="H62" i="9"/>
  <c r="G62" i="9"/>
  <c r="F62" i="9"/>
  <c r="E62" i="9"/>
  <c r="B62" i="9" s="1"/>
  <c r="H61" i="9"/>
  <c r="G61" i="9"/>
  <c r="E61" i="9" s="1"/>
  <c r="B61" i="9" s="1"/>
  <c r="F61" i="9"/>
  <c r="H60" i="9"/>
  <c r="G60" i="9"/>
  <c r="F60" i="9"/>
  <c r="E60" i="9"/>
  <c r="B60" i="9" s="1"/>
  <c r="H59" i="9"/>
  <c r="G59" i="9"/>
  <c r="F59" i="9"/>
  <c r="E59" i="9"/>
  <c r="B59" i="9"/>
  <c r="H58" i="9"/>
  <c r="G58" i="9"/>
  <c r="E58" i="9" s="1"/>
  <c r="B58" i="9" s="1"/>
  <c r="F58" i="9"/>
  <c r="H57" i="9"/>
  <c r="E57" i="9" s="1"/>
  <c r="B57" i="9" s="1"/>
  <c r="G57" i="9"/>
  <c r="F57" i="9"/>
  <c r="H56" i="9"/>
  <c r="G56" i="9"/>
  <c r="F56" i="9"/>
  <c r="H55" i="9"/>
  <c r="G55" i="9"/>
  <c r="E55" i="9" s="1"/>
  <c r="B55" i="9" s="1"/>
  <c r="F55" i="9"/>
  <c r="H54" i="9"/>
  <c r="G54" i="9"/>
  <c r="F54" i="9"/>
  <c r="E54" i="9"/>
  <c r="B54" i="9"/>
  <c r="H53" i="9"/>
  <c r="G53" i="9"/>
  <c r="F53" i="9"/>
  <c r="H52" i="9"/>
  <c r="G52" i="9"/>
  <c r="F52" i="9"/>
  <c r="H51" i="9"/>
  <c r="G51" i="9"/>
  <c r="F51" i="9"/>
  <c r="H50" i="9"/>
  <c r="G50" i="9"/>
  <c r="F50" i="9"/>
  <c r="H49" i="9"/>
  <c r="G49" i="9"/>
  <c r="F49" i="9"/>
  <c r="H48" i="9"/>
  <c r="G48" i="9"/>
  <c r="F48" i="9"/>
  <c r="H47" i="9"/>
  <c r="G47" i="9"/>
  <c r="E47" i="9" s="1"/>
  <c r="F47" i="9"/>
  <c r="H46" i="9"/>
  <c r="E46" i="9" s="1"/>
  <c r="B46" i="9" s="1"/>
  <c r="G46" i="9"/>
  <c r="F46" i="9"/>
  <c r="H45" i="9"/>
  <c r="G45" i="9"/>
  <c r="F45" i="9"/>
  <c r="E45" i="9"/>
  <c r="B45" i="9" s="1"/>
  <c r="H44" i="9"/>
  <c r="G44" i="9"/>
  <c r="F44" i="9"/>
  <c r="E44" i="9"/>
  <c r="B44" i="9" s="1"/>
  <c r="H43" i="9"/>
  <c r="G43" i="9"/>
  <c r="F43" i="9"/>
  <c r="E43" i="9"/>
  <c r="B43" i="9"/>
  <c r="H42" i="9"/>
  <c r="E42" i="9" s="1"/>
  <c r="B42" i="9" s="1"/>
  <c r="G42" i="9"/>
  <c r="F42" i="9"/>
  <c r="H41" i="9"/>
  <c r="G41" i="9"/>
  <c r="F41" i="9"/>
  <c r="E41" i="9"/>
  <c r="B41" i="9"/>
  <c r="H40" i="9"/>
  <c r="G40" i="9"/>
  <c r="F40" i="9"/>
  <c r="E40" i="9"/>
  <c r="B40" i="9"/>
  <c r="H39" i="9"/>
  <c r="G39" i="9"/>
  <c r="E39" i="9" s="1"/>
  <c r="B39" i="9" s="1"/>
  <c r="F39" i="9"/>
  <c r="H38" i="9"/>
  <c r="G38" i="9"/>
  <c r="F38" i="9"/>
  <c r="E38" i="9"/>
  <c r="B38" i="9"/>
  <c r="H37" i="9"/>
  <c r="G37" i="9"/>
  <c r="F37" i="9"/>
  <c r="H36" i="9"/>
  <c r="G36" i="9"/>
  <c r="F36" i="9"/>
  <c r="H35" i="9"/>
  <c r="G35" i="9"/>
  <c r="F35" i="9"/>
  <c r="H34" i="9"/>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F28" i="9"/>
  <c r="E28" i="9"/>
  <c r="B28" i="9" s="1"/>
  <c r="H27" i="9"/>
  <c r="G27" i="9"/>
  <c r="F27" i="9"/>
  <c r="E27" i="9"/>
  <c r="B27" i="9"/>
  <c r="H26" i="9"/>
  <c r="E26" i="9" s="1"/>
  <c r="B26" i="9" s="1"/>
  <c r="G26" i="9"/>
  <c r="F26" i="9"/>
  <c r="H25" i="9"/>
  <c r="G25" i="9"/>
  <c r="F25" i="9"/>
  <c r="E25" i="9"/>
  <c r="B25" i="9"/>
  <c r="F24" i="9"/>
  <c r="F4" i="9"/>
  <c r="O3" i="9"/>
  <c r="G296" i="9" s="1"/>
  <c r="E296" i="9" s="1"/>
  <c r="I3" i="9"/>
  <c r="H3" i="9"/>
  <c r="G3" i="9"/>
  <c r="D104" i="8"/>
  <c r="D97" i="8"/>
  <c r="D92" i="8"/>
  <c r="D87" i="8"/>
  <c r="D82" i="8"/>
  <c r="D77" i="8"/>
  <c r="D51" i="8" s="1"/>
  <c r="D72" i="8"/>
  <c r="D67" i="8"/>
  <c r="D62" i="8"/>
  <c r="D57" i="8"/>
  <c r="D52" i="8"/>
  <c r="D46" i="8"/>
  <c r="D37" i="8"/>
  <c r="D27" i="8"/>
  <c r="D25" i="8" s="1"/>
  <c r="C1602" i="1" s="1"/>
  <c r="D18" i="8"/>
  <c r="D8" i="8"/>
  <c r="D6" i="8" s="1"/>
  <c r="C1583" i="1" s="1"/>
  <c r="E44" i="7"/>
  <c r="D44" i="7"/>
  <c r="E39" i="7"/>
  <c r="D39" i="7"/>
  <c r="D38" i="7"/>
  <c r="E30" i="7"/>
  <c r="D30" i="7"/>
  <c r="E23" i="7"/>
  <c r="E22" i="7" s="1"/>
  <c r="D23" i="7"/>
  <c r="D22" i="7" s="1"/>
  <c r="H34" i="3" s="1"/>
  <c r="E14" i="7"/>
  <c r="D14" i="7"/>
  <c r="E7" i="7"/>
  <c r="D7" i="7"/>
  <c r="D6" i="7" s="1"/>
  <c r="D5" i="7" s="1"/>
  <c r="C1538" i="1"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E114" i="6" s="1"/>
  <c r="D1510" i="1"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F252" i="5" s="1"/>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D197" i="5"/>
  <c r="G337" i="9" s="1"/>
  <c r="E337" i="9" s="1"/>
  <c r="B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C1155" i="1"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E629" i="4" s="1"/>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D597" i="4"/>
  <c r="F597" i="4" s="1"/>
  <c r="F596" i="4"/>
  <c r="F595" i="4"/>
  <c r="E594" i="4"/>
  <c r="E584" i="4" s="1"/>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E571" i="4" s="1"/>
  <c r="D578" i="4"/>
  <c r="F577" i="4"/>
  <c r="F576" i="4"/>
  <c r="F575" i="4"/>
  <c r="E575" i="4"/>
  <c r="D575" i="4"/>
  <c r="D571" i="4" s="1"/>
  <c r="F571"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E536" i="4" s="1"/>
  <c r="D542" i="4"/>
  <c r="F542" i="4" s="1"/>
  <c r="F541" i="4"/>
  <c r="F540" i="4"/>
  <c r="F539" i="4"/>
  <c r="F538" i="4"/>
  <c r="E537" i="4"/>
  <c r="D537" i="4"/>
  <c r="F537" i="4" s="1"/>
  <c r="F534" i="4"/>
  <c r="F533" i="4"/>
  <c r="E532" i="4"/>
  <c r="D532" i="4"/>
  <c r="F532" i="4" s="1"/>
  <c r="F531" i="4"/>
  <c r="F530" i="4"/>
  <c r="E529" i="4"/>
  <c r="D529" i="4"/>
  <c r="F529" i="4" s="1"/>
  <c r="F528" i="4"/>
  <c r="F527" i="4"/>
  <c r="F526" i="4"/>
  <c r="E526" i="4"/>
  <c r="E522" i="4" s="1"/>
  <c r="D516" i="1" s="1"/>
  <c r="D526" i="4"/>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E480" i="4"/>
  <c r="E479" i="4" s="1"/>
  <c r="D473" i="1" s="1"/>
  <c r="D480" i="4"/>
  <c r="F480" i="4" s="1"/>
  <c r="F479" i="4"/>
  <c r="D479" i="4"/>
  <c r="F478" i="4"/>
  <c r="F477" i="4"/>
  <c r="E476" i="4"/>
  <c r="D476" i="4"/>
  <c r="F476" i="4" s="1"/>
  <c r="F475" i="4"/>
  <c r="F474" i="4"/>
  <c r="F473" i="4"/>
  <c r="E473" i="4"/>
  <c r="D473" i="4"/>
  <c r="F472" i="4"/>
  <c r="F471" i="4"/>
  <c r="E470" i="4"/>
  <c r="D470" i="4"/>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D431" i="4" s="1"/>
  <c r="F436" i="4"/>
  <c r="F435" i="4"/>
  <c r="F434" i="4"/>
  <c r="F433" i="4"/>
  <c r="E432" i="4"/>
  <c r="D432" i="4"/>
  <c r="F432" i="4" s="1"/>
  <c r="E428" i="4"/>
  <c r="D428" i="4"/>
  <c r="F428" i="4" s="1"/>
  <c r="F427" i="4"/>
  <c r="E427" i="4"/>
  <c r="D427" i="4"/>
  <c r="D648" i="4" s="1"/>
  <c r="F648" i="4" s="1"/>
  <c r="E426" i="4"/>
  <c r="D426" i="4"/>
  <c r="D647" i="4" s="1"/>
  <c r="F421" i="4"/>
  <c r="F420" i="4"/>
  <c r="F419" i="4"/>
  <c r="F416" i="4"/>
  <c r="F415" i="4"/>
  <c r="F414" i="4"/>
  <c r="F413" i="4"/>
  <c r="E412" i="4"/>
  <c r="D412" i="4"/>
  <c r="C407" i="1" s="1"/>
  <c r="F411" i="4"/>
  <c r="E410" i="4"/>
  <c r="D410" i="4"/>
  <c r="F410" i="4" s="1"/>
  <c r="F409" i="4"/>
  <c r="F408" i="4"/>
  <c r="E407" i="4"/>
  <c r="D407" i="4"/>
  <c r="D406"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D361" i="4" s="1"/>
  <c r="F361" i="4" s="1"/>
  <c r="F365" i="4"/>
  <c r="F364" i="4"/>
  <c r="F363" i="4"/>
  <c r="F362"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D309" i="4" s="1"/>
  <c r="F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D273" i="4" s="1"/>
  <c r="F282" i="4"/>
  <c r="F281" i="4"/>
  <c r="F280" i="4"/>
  <c r="F279" i="4"/>
  <c r="E278" i="4"/>
  <c r="E273" i="4" s="1"/>
  <c r="D269" i="1" s="1"/>
  <c r="D278" i="4"/>
  <c r="F278" i="4" s="1"/>
  <c r="F277" i="4"/>
  <c r="F276" i="4"/>
  <c r="F275" i="4"/>
  <c r="F274" i="4"/>
  <c r="E274" i="4"/>
  <c r="D274" i="4"/>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26" i="1" s="1"/>
  <c r="D231" i="4"/>
  <c r="F229" i="4"/>
  <c r="F228" i="4"/>
  <c r="F227" i="4"/>
  <c r="F226" i="4"/>
  <c r="F225" i="4"/>
  <c r="E225" i="4"/>
  <c r="D225" i="4"/>
  <c r="F224" i="4"/>
  <c r="F223" i="4"/>
  <c r="E222" i="4"/>
  <c r="E221" i="4" s="1"/>
  <c r="D217" i="1" s="1"/>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D164" i="4" s="1"/>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F141" i="4"/>
  <c r="E141" i="4"/>
  <c r="D141" i="4"/>
  <c r="D140" i="4" s="1"/>
  <c r="F140" i="4"/>
  <c r="E140" i="4"/>
  <c r="F139" i="4"/>
  <c r="F138" i="4"/>
  <c r="F137" i="4"/>
  <c r="F136" i="4"/>
  <c r="E135" i="4"/>
  <c r="E134" i="4" s="1"/>
  <c r="F134" i="4" s="1"/>
  <c r="D135" i="4"/>
  <c r="D134" i="4" s="1"/>
  <c r="F133" i="4"/>
  <c r="F132" i="4"/>
  <c r="F131" i="4"/>
  <c r="F130" i="4"/>
  <c r="E129" i="4"/>
  <c r="D125" i="1" s="1"/>
  <c r="D129" i="4"/>
  <c r="F128" i="4"/>
  <c r="F127" i="4"/>
  <c r="E126" i="4"/>
  <c r="D126" i="4"/>
  <c r="D125" i="4" s="1"/>
  <c r="F124" i="4"/>
  <c r="F123" i="4"/>
  <c r="F122" i="4"/>
  <c r="F121" i="4"/>
  <c r="F120" i="4"/>
  <c r="E120" i="4"/>
  <c r="E106" i="4" s="1"/>
  <c r="D102" i="1" s="1"/>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H1683" i="1"/>
  <c r="C1683" i="1"/>
  <c r="G1683" i="1" s="1"/>
  <c r="C1682" i="1"/>
  <c r="G1682" i="1" s="1"/>
  <c r="C1681" i="1"/>
  <c r="H1681" i="1" s="1"/>
  <c r="H1680" i="1"/>
  <c r="C1680" i="1"/>
  <c r="G1680" i="1" s="1"/>
  <c r="G1679" i="1"/>
  <c r="C1679" i="1"/>
  <c r="H1679" i="1" s="1"/>
  <c r="C1678" i="1"/>
  <c r="H1678" i="1" s="1"/>
  <c r="H1677" i="1"/>
  <c r="G1677" i="1"/>
  <c r="C1677" i="1"/>
  <c r="H1676" i="1"/>
  <c r="G1676" i="1"/>
  <c r="C1676" i="1"/>
  <c r="C1675" i="1"/>
  <c r="H1675" i="1" s="1"/>
  <c r="C1674" i="1"/>
  <c r="G1674" i="1" s="1"/>
  <c r="H1673" i="1"/>
  <c r="G1673" i="1"/>
  <c r="C1673" i="1"/>
  <c r="C1672" i="1"/>
  <c r="H1672" i="1" s="1"/>
  <c r="C1671" i="1"/>
  <c r="H1671" i="1" s="1"/>
  <c r="H1670" i="1"/>
  <c r="G1670" i="1"/>
  <c r="C1670" i="1"/>
  <c r="H1669" i="1"/>
  <c r="G1669" i="1"/>
  <c r="C1669" i="1"/>
  <c r="C1668" i="1"/>
  <c r="H1668" i="1" s="1"/>
  <c r="H1667" i="1"/>
  <c r="C1667" i="1"/>
  <c r="G1667" i="1" s="1"/>
  <c r="H1666" i="1"/>
  <c r="G1666" i="1"/>
  <c r="C1666" i="1"/>
  <c r="C1665" i="1"/>
  <c r="H1665" i="1" s="1"/>
  <c r="C1664" i="1"/>
  <c r="H1664" i="1" s="1"/>
  <c r="H1663" i="1"/>
  <c r="C1663" i="1"/>
  <c r="G1663" i="1" s="1"/>
  <c r="H1662" i="1"/>
  <c r="G1662" i="1"/>
  <c r="C1662" i="1"/>
  <c r="C1661" i="1"/>
  <c r="H1661" i="1" s="1"/>
  <c r="C1660" i="1"/>
  <c r="H1660" i="1" s="1"/>
  <c r="H1659" i="1"/>
  <c r="G1659" i="1"/>
  <c r="C1659" i="1"/>
  <c r="H1658" i="1"/>
  <c r="G1658" i="1"/>
  <c r="C1658" i="1"/>
  <c r="G1657" i="1"/>
  <c r="C1657" i="1"/>
  <c r="H1657" i="1" s="1"/>
  <c r="C1656" i="1"/>
  <c r="H1656" i="1" s="1"/>
  <c r="H1655" i="1"/>
  <c r="C1655" i="1"/>
  <c r="G1655" i="1" s="1"/>
  <c r="H1654" i="1"/>
  <c r="G1654" i="1"/>
  <c r="C1654" i="1"/>
  <c r="C1653" i="1"/>
  <c r="H1653" i="1" s="1"/>
  <c r="C1652" i="1"/>
  <c r="H1652" i="1" s="1"/>
  <c r="H1651" i="1"/>
  <c r="C1651" i="1"/>
  <c r="G1651" i="1" s="1"/>
  <c r="H1650" i="1"/>
  <c r="G1650" i="1"/>
  <c r="C1650" i="1"/>
  <c r="C1649" i="1"/>
  <c r="H1649" i="1" s="1"/>
  <c r="C1648" i="1"/>
  <c r="H1648" i="1" s="1"/>
  <c r="H1647" i="1"/>
  <c r="C1647" i="1"/>
  <c r="G1647" i="1" s="1"/>
  <c r="H1646" i="1"/>
  <c r="G1646" i="1"/>
  <c r="C1646" i="1"/>
  <c r="C1645" i="1"/>
  <c r="H1645" i="1" s="1"/>
  <c r="C1644" i="1"/>
  <c r="H1644" i="1" s="1"/>
  <c r="H1643" i="1"/>
  <c r="G1643" i="1"/>
  <c r="C1643" i="1"/>
  <c r="H1642" i="1"/>
  <c r="G1642" i="1"/>
  <c r="C1642" i="1"/>
  <c r="G1641" i="1"/>
  <c r="C1641" i="1"/>
  <c r="H1641" i="1" s="1"/>
  <c r="C1640" i="1"/>
  <c r="H1640" i="1" s="1"/>
  <c r="H1639" i="1"/>
  <c r="C1639" i="1"/>
  <c r="G1639" i="1" s="1"/>
  <c r="H1638" i="1"/>
  <c r="G1638" i="1"/>
  <c r="C1638" i="1"/>
  <c r="C1637" i="1"/>
  <c r="H1637" i="1" s="1"/>
  <c r="C1636" i="1"/>
  <c r="H1636" i="1" s="1"/>
  <c r="H1635" i="1"/>
  <c r="C1635" i="1"/>
  <c r="G1635" i="1" s="1"/>
  <c r="H1634" i="1"/>
  <c r="G1634" i="1"/>
  <c r="C1634" i="1"/>
  <c r="C1633" i="1"/>
  <c r="H1633" i="1" s="1"/>
  <c r="C1632" i="1"/>
  <c r="H1632" i="1" s="1"/>
  <c r="H1631" i="1"/>
  <c r="C1631" i="1"/>
  <c r="G1631" i="1" s="1"/>
  <c r="H1630" i="1"/>
  <c r="G1630" i="1"/>
  <c r="C1630" i="1"/>
  <c r="C1629" i="1"/>
  <c r="H1629" i="1" s="1"/>
  <c r="C1628" i="1"/>
  <c r="H1628" i="1" s="1"/>
  <c r="H1627" i="1"/>
  <c r="G1627" i="1"/>
  <c r="C1627" i="1"/>
  <c r="H1626" i="1"/>
  <c r="G1626" i="1"/>
  <c r="C1626" i="1"/>
  <c r="G1625" i="1"/>
  <c r="C1625" i="1"/>
  <c r="H1625" i="1" s="1"/>
  <c r="C1624" i="1"/>
  <c r="H1624" i="1" s="1"/>
  <c r="H1623" i="1"/>
  <c r="C1623" i="1"/>
  <c r="G1623" i="1" s="1"/>
  <c r="C1620" i="1"/>
  <c r="H1620" i="1" s="1"/>
  <c r="H1619" i="1"/>
  <c r="C1619" i="1"/>
  <c r="G1619" i="1" s="1"/>
  <c r="H1618" i="1"/>
  <c r="G1618" i="1"/>
  <c r="C1618" i="1"/>
  <c r="C1617" i="1"/>
  <c r="H1617" i="1" s="1"/>
  <c r="C1616" i="1"/>
  <c r="H1616" i="1" s="1"/>
  <c r="H1615" i="1"/>
  <c r="C1615" i="1"/>
  <c r="G1615" i="1" s="1"/>
  <c r="H1614" i="1"/>
  <c r="G1614" i="1"/>
  <c r="C1614" i="1"/>
  <c r="C1613" i="1"/>
  <c r="H1613" i="1" s="1"/>
  <c r="C1612" i="1"/>
  <c r="H1612" i="1" s="1"/>
  <c r="H1611" i="1"/>
  <c r="G1611" i="1"/>
  <c r="C1611" i="1"/>
  <c r="C1610" i="1"/>
  <c r="H1610" i="1" s="1"/>
  <c r="G1609" i="1"/>
  <c r="C1609" i="1"/>
  <c r="H1609" i="1" s="1"/>
  <c r="C1608" i="1"/>
  <c r="H1608" i="1" s="1"/>
  <c r="C1607" i="1"/>
  <c r="G1607" i="1" s="1"/>
  <c r="G1606" i="1"/>
  <c r="C1606" i="1"/>
  <c r="H1606" i="1" s="1"/>
  <c r="C1605" i="1"/>
  <c r="H1605" i="1" s="1"/>
  <c r="C1604" i="1"/>
  <c r="H1604" i="1" s="1"/>
  <c r="H1603" i="1"/>
  <c r="C1603" i="1"/>
  <c r="G1603" i="1" s="1"/>
  <c r="C1601" i="1"/>
  <c r="H1601" i="1" s="1"/>
  <c r="C1600" i="1"/>
  <c r="H1600" i="1" s="1"/>
  <c r="H1599" i="1"/>
  <c r="C1599" i="1"/>
  <c r="G1599" i="1" s="1"/>
  <c r="H1598" i="1"/>
  <c r="G1598" i="1"/>
  <c r="C1598" i="1"/>
  <c r="C1597" i="1"/>
  <c r="H1597" i="1" s="1"/>
  <c r="C1596" i="1"/>
  <c r="H1596" i="1" s="1"/>
  <c r="H1595" i="1"/>
  <c r="G1595" i="1"/>
  <c r="C1595" i="1"/>
  <c r="C1594" i="1"/>
  <c r="H1594" i="1" s="1"/>
  <c r="C1593" i="1"/>
  <c r="H1593" i="1" s="1"/>
  <c r="C1592" i="1"/>
  <c r="H1592" i="1" s="1"/>
  <c r="C1591" i="1"/>
  <c r="G1591" i="1" s="1"/>
  <c r="H1590" i="1"/>
  <c r="G1590" i="1"/>
  <c r="C1590" i="1"/>
  <c r="C1589" i="1"/>
  <c r="H1589" i="1" s="1"/>
  <c r="C1588" i="1"/>
  <c r="H1588" i="1" s="1"/>
  <c r="C1587" i="1"/>
  <c r="G1587" i="1" s="1"/>
  <c r="H1586" i="1"/>
  <c r="G1586" i="1"/>
  <c r="C1586" i="1"/>
  <c r="C1585" i="1"/>
  <c r="H1585" i="1" s="1"/>
  <c r="C1584" i="1"/>
  <c r="H1584" i="1" s="1"/>
  <c r="H1582" i="1"/>
  <c r="G1582" i="1"/>
  <c r="C1582" i="1"/>
  <c r="H1581" i="1"/>
  <c r="D1581" i="1"/>
  <c r="C1581" i="1"/>
  <c r="J1581" i="1" s="1"/>
  <c r="D1580" i="1"/>
  <c r="J1580" i="1" s="1"/>
  <c r="C1580" i="1"/>
  <c r="D1579" i="1"/>
  <c r="C1579" i="1"/>
  <c r="J1579" i="1" s="1"/>
  <c r="J1578" i="1"/>
  <c r="D1578" i="1"/>
  <c r="G1578" i="1" s="1"/>
  <c r="C1578" i="1"/>
  <c r="H1578" i="1" s="1"/>
  <c r="D1577" i="1"/>
  <c r="H1577" i="1" s="1"/>
  <c r="C1577" i="1"/>
  <c r="D1576" i="1"/>
  <c r="C1576" i="1"/>
  <c r="J1576" i="1" s="1"/>
  <c r="J1575" i="1"/>
  <c r="D1575" i="1"/>
  <c r="G1575" i="1" s="1"/>
  <c r="I1575" i="1" s="1"/>
  <c r="C1575" i="1"/>
  <c r="H1575" i="1" s="1"/>
  <c r="H1574" i="1"/>
  <c r="D1574" i="1"/>
  <c r="C1574" i="1"/>
  <c r="G1574" i="1" s="1"/>
  <c r="I1574" i="1" s="1"/>
  <c r="D1573" i="1"/>
  <c r="J1573" i="1" s="1"/>
  <c r="C1573" i="1"/>
  <c r="D1572" i="1"/>
  <c r="G1572" i="1" s="1"/>
  <c r="C1572" i="1"/>
  <c r="H1572" i="1" s="1"/>
  <c r="C1571" i="1"/>
  <c r="D1570" i="1"/>
  <c r="C1570" i="1"/>
  <c r="J1570" i="1" s="1"/>
  <c r="J1569" i="1"/>
  <c r="D1569" i="1"/>
  <c r="G1569" i="1" s="1"/>
  <c r="C1569" i="1"/>
  <c r="H1569" i="1" s="1"/>
  <c r="H1568" i="1"/>
  <c r="D1568" i="1"/>
  <c r="C1568" i="1"/>
  <c r="G1568" i="1" s="1"/>
  <c r="I1568" i="1" s="1"/>
  <c r="D1567" i="1"/>
  <c r="J1567" i="1" s="1"/>
  <c r="C1567" i="1"/>
  <c r="H1566" i="1"/>
  <c r="D1566" i="1"/>
  <c r="C1566" i="1"/>
  <c r="J1566" i="1" s="1"/>
  <c r="J1565" i="1"/>
  <c r="G1565" i="1"/>
  <c r="I1565" i="1" s="1"/>
  <c r="D1565" i="1"/>
  <c r="H1565" i="1" s="1"/>
  <c r="C1565" i="1"/>
  <c r="H1564" i="1"/>
  <c r="D1564" i="1"/>
  <c r="C1564" i="1"/>
  <c r="J1564" i="1" s="1"/>
  <c r="H1563" i="1"/>
  <c r="D1563" i="1"/>
  <c r="C1563" i="1"/>
  <c r="G1563" i="1" s="1"/>
  <c r="J1562" i="1"/>
  <c r="G1562" i="1"/>
  <c r="D1562" i="1"/>
  <c r="H1562" i="1" s="1"/>
  <c r="C1562" i="1"/>
  <c r="H1561" i="1"/>
  <c r="D1561" i="1"/>
  <c r="C1561" i="1"/>
  <c r="J1561" i="1" s="1"/>
  <c r="D1560" i="1"/>
  <c r="J1560" i="1" s="1"/>
  <c r="C1560" i="1"/>
  <c r="D1559" i="1"/>
  <c r="C1559" i="1"/>
  <c r="J1559" i="1" s="1"/>
  <c r="J1558" i="1"/>
  <c r="D1558" i="1"/>
  <c r="G1558" i="1" s="1"/>
  <c r="C1558" i="1"/>
  <c r="H1558" i="1" s="1"/>
  <c r="H1557" i="1"/>
  <c r="D1557" i="1"/>
  <c r="C1557" i="1"/>
  <c r="G1557" i="1" s="1"/>
  <c r="I1557" i="1" s="1"/>
  <c r="D1556" i="1"/>
  <c r="C1556" i="1"/>
  <c r="H1556" i="1" s="1"/>
  <c r="H1555" i="1"/>
  <c r="D1555" i="1"/>
  <c r="C1555" i="1"/>
  <c r="G1555" i="1" s="1"/>
  <c r="D1554" i="1"/>
  <c r="J1554" i="1" s="1"/>
  <c r="C1554" i="1"/>
  <c r="D1553" i="1"/>
  <c r="C1553" i="1"/>
  <c r="J1553" i="1" s="1"/>
  <c r="J1552" i="1"/>
  <c r="D1552" i="1"/>
  <c r="G1552" i="1" s="1"/>
  <c r="I1552" i="1" s="1"/>
  <c r="C1552" i="1"/>
  <c r="H1552" i="1" s="1"/>
  <c r="H1551" i="1"/>
  <c r="D1551" i="1"/>
  <c r="C1551" i="1"/>
  <c r="G1551" i="1" s="1"/>
  <c r="I1551" i="1" s="1"/>
  <c r="D1550" i="1"/>
  <c r="J1550" i="1" s="1"/>
  <c r="C1550" i="1"/>
  <c r="H1549" i="1"/>
  <c r="D1549" i="1"/>
  <c r="C1549" i="1"/>
  <c r="J1549" i="1" s="1"/>
  <c r="J1548" i="1"/>
  <c r="G1548" i="1"/>
  <c r="D1548" i="1"/>
  <c r="H1548" i="1" s="1"/>
  <c r="C1548" i="1"/>
  <c r="J1547" i="1"/>
  <c r="H1547" i="1"/>
  <c r="G1547" i="1"/>
  <c r="D1547" i="1"/>
  <c r="C1547" i="1"/>
  <c r="D1546" i="1"/>
  <c r="C1546" i="1"/>
  <c r="J1546" i="1" s="1"/>
  <c r="H1545" i="1"/>
  <c r="G1545" i="1"/>
  <c r="I1545" i="1" s="1"/>
  <c r="D1545" i="1"/>
  <c r="C1545" i="1"/>
  <c r="J1545" i="1" s="1"/>
  <c r="D1544" i="1"/>
  <c r="C1544" i="1"/>
  <c r="J1544" i="1" s="1"/>
  <c r="H1543" i="1"/>
  <c r="G1543" i="1"/>
  <c r="I1543" i="1" s="1"/>
  <c r="D1543" i="1"/>
  <c r="C1543" i="1"/>
  <c r="J1543" i="1" s="1"/>
  <c r="D1542" i="1"/>
  <c r="C1542" i="1"/>
  <c r="J1542" i="1" s="1"/>
  <c r="H1541" i="1"/>
  <c r="G1541" i="1"/>
  <c r="I1541" i="1" s="1"/>
  <c r="D1541" i="1"/>
  <c r="C1541" i="1"/>
  <c r="J1541" i="1" s="1"/>
  <c r="H1540" i="1"/>
  <c r="D1540" i="1"/>
  <c r="C1540" i="1"/>
  <c r="G1540" i="1" s="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H1390" i="1" s="1"/>
  <c r="D1389" i="1"/>
  <c r="C1389" i="1"/>
  <c r="D1388" i="1"/>
  <c r="H1388" i="1" s="1"/>
  <c r="C1388" i="1"/>
  <c r="D1387" i="1"/>
  <c r="C1387" i="1"/>
  <c r="D1386" i="1"/>
  <c r="C1386" i="1"/>
  <c r="H1386" i="1" s="1"/>
  <c r="D1385" i="1"/>
  <c r="C1385"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H1306" i="1"/>
  <c r="D1306" i="1"/>
  <c r="G1306" i="1" s="1"/>
  <c r="C1306" i="1"/>
  <c r="D1305" i="1"/>
  <c r="H1305" i="1" s="1"/>
  <c r="C1305" i="1"/>
  <c r="H1304" i="1"/>
  <c r="G1304" i="1"/>
  <c r="D1304" i="1"/>
  <c r="C1304" i="1"/>
  <c r="H1303" i="1"/>
  <c r="G1303" i="1"/>
  <c r="D1303" i="1"/>
  <c r="C1303" i="1"/>
  <c r="D1302" i="1"/>
  <c r="H1302" i="1" s="1"/>
  <c r="C1302" i="1"/>
  <c r="D1301" i="1"/>
  <c r="H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H1291" i="1" s="1"/>
  <c r="C1291" i="1"/>
  <c r="H1290" i="1"/>
  <c r="G1290" i="1"/>
  <c r="D1290" i="1"/>
  <c r="C1290" i="1"/>
  <c r="H1289" i="1"/>
  <c r="G1289" i="1"/>
  <c r="D1289" i="1"/>
  <c r="C1289" i="1"/>
  <c r="H1288" i="1"/>
  <c r="G1288" i="1"/>
  <c r="D1288" i="1"/>
  <c r="C1288" i="1"/>
  <c r="G1287"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C1259" i="1"/>
  <c r="H1258" i="1"/>
  <c r="G1258" i="1"/>
  <c r="D1258" i="1"/>
  <c r="C1258" i="1"/>
  <c r="G1257" i="1"/>
  <c r="D1257" i="1"/>
  <c r="H1257" i="1" s="1"/>
  <c r="C1257" i="1"/>
  <c r="D1256" i="1"/>
  <c r="H1256" i="1" s="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G1183" i="1"/>
  <c r="D1183" i="1"/>
  <c r="H1183" i="1" s="1"/>
  <c r="C1183" i="1"/>
  <c r="H1182" i="1"/>
  <c r="D1182" i="1"/>
  <c r="G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D1165" i="1"/>
  <c r="H1165" i="1" s="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D1077" i="1"/>
  <c r="H1077" i="1" s="1"/>
  <c r="C1077" i="1"/>
  <c r="D1076" i="1"/>
  <c r="H1076" i="1" s="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D1029" i="1"/>
  <c r="H1029" i="1" s="1"/>
  <c r="C1029" i="1"/>
  <c r="H1028" i="1"/>
  <c r="G1028" i="1"/>
  <c r="D1028" i="1"/>
  <c r="C1028" i="1"/>
  <c r="D1027" i="1"/>
  <c r="H1027" i="1" s="1"/>
  <c r="C1027" i="1"/>
  <c r="D1026" i="1"/>
  <c r="H1026" i="1" s="1"/>
  <c r="C1026" i="1"/>
  <c r="D1025" i="1"/>
  <c r="G1025" i="1" s="1"/>
  <c r="C1025" i="1"/>
  <c r="C1024" i="1"/>
  <c r="D1023" i="1"/>
  <c r="H1023" i="1" s="1"/>
  <c r="C1023" i="1"/>
  <c r="D1022" i="1"/>
  <c r="H1022" i="1" s="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C649" i="1"/>
  <c r="D648" i="1"/>
  <c r="H648" i="1" s="1"/>
  <c r="C648" i="1"/>
  <c r="D647" i="1"/>
  <c r="H647" i="1" s="1"/>
  <c r="C647" i="1"/>
  <c r="D646" i="1"/>
  <c r="H646" i="1" s="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H422" i="1" s="1"/>
  <c r="C422" i="1"/>
  <c r="D421" i="1"/>
  <c r="G421" i="1" s="1"/>
  <c r="C421" i="1"/>
  <c r="H416" i="1"/>
  <c r="G416" i="1"/>
  <c r="D416" i="1"/>
  <c r="C416" i="1"/>
  <c r="G415" i="1"/>
  <c r="D415" i="1"/>
  <c r="H415" i="1" s="1"/>
  <c r="C415" i="1"/>
  <c r="D414" i="1"/>
  <c r="H414" i="1" s="1"/>
  <c r="C414" i="1"/>
  <c r="H411" i="1"/>
  <c r="G411" i="1"/>
  <c r="D411" i="1"/>
  <c r="C411" i="1"/>
  <c r="H410" i="1"/>
  <c r="G410" i="1"/>
  <c r="D410" i="1"/>
  <c r="C410" i="1"/>
  <c r="H409" i="1"/>
  <c r="G409" i="1"/>
  <c r="D409" i="1"/>
  <c r="C409" i="1"/>
  <c r="H408" i="1"/>
  <c r="G408" i="1"/>
  <c r="D408" i="1"/>
  <c r="C408" i="1"/>
  <c r="D407" i="1"/>
  <c r="H406" i="1"/>
  <c r="G406" i="1"/>
  <c r="D406" i="1"/>
  <c r="C406" i="1"/>
  <c r="H405" i="1"/>
  <c r="G405" i="1"/>
  <c r="D405" i="1"/>
  <c r="C405" i="1"/>
  <c r="D404" i="1"/>
  <c r="H404" i="1" s="1"/>
  <c r="C404" i="1"/>
  <c r="H403" i="1"/>
  <c r="G403" i="1"/>
  <c r="D403" i="1"/>
  <c r="C403" i="1"/>
  <c r="G402" i="1"/>
  <c r="D402" i="1"/>
  <c r="H402" i="1" s="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D376" i="1"/>
  <c r="H376" i="1" s="1"/>
  <c r="C376"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D267" i="1"/>
  <c r="H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D195" i="1"/>
  <c r="H195" i="1" s="1"/>
  <c r="C195" i="1"/>
  <c r="G194" i="1"/>
  <c r="D194" i="1"/>
  <c r="H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H182" i="1"/>
  <c r="D182" i="1"/>
  <c r="G182" i="1" s="1"/>
  <c r="C182" i="1"/>
  <c r="D181" i="1"/>
  <c r="H181" i="1" s="1"/>
  <c r="C181" i="1"/>
  <c r="D180" i="1"/>
  <c r="H180" i="1" s="1"/>
  <c r="C180" i="1"/>
  <c r="D179" i="1"/>
  <c r="H179" i="1" s="1"/>
  <c r="C179" i="1"/>
  <c r="H178" i="1"/>
  <c r="D178" i="1"/>
  <c r="G178" i="1" s="1"/>
  <c r="C178" i="1"/>
  <c r="D177" i="1"/>
  <c r="H177" i="1" s="1"/>
  <c r="C177" i="1"/>
  <c r="D176" i="1"/>
  <c r="H176" i="1" s="1"/>
  <c r="C176" i="1"/>
  <c r="H175" i="1"/>
  <c r="G175" i="1"/>
  <c r="D175" i="1"/>
  <c r="C175" i="1"/>
  <c r="D174" i="1"/>
  <c r="G174" i="1" s="1"/>
  <c r="C174" i="1"/>
  <c r="H173" i="1"/>
  <c r="G173" i="1"/>
  <c r="D173" i="1"/>
  <c r="C173" i="1"/>
  <c r="H172" i="1"/>
  <c r="G172" i="1"/>
  <c r="D172" i="1"/>
  <c r="C172" i="1"/>
  <c r="D171" i="1"/>
  <c r="H171" i="1" s="1"/>
  <c r="C171" i="1"/>
  <c r="H170" i="1"/>
  <c r="D170" i="1"/>
  <c r="G170" i="1" s="1"/>
  <c r="C170" i="1"/>
  <c r="D169" i="1"/>
  <c r="H169" i="1" s="1"/>
  <c r="C169" i="1"/>
  <c r="D168" i="1"/>
  <c r="H168" i="1" s="1"/>
  <c r="C168" i="1"/>
  <c r="D167" i="1"/>
  <c r="H167" i="1" s="1"/>
  <c r="C167" i="1"/>
  <c r="H166" i="1"/>
  <c r="D166" i="1"/>
  <c r="G166" i="1" s="1"/>
  <c r="C166" i="1"/>
  <c r="D165" i="1"/>
  <c r="H165" i="1" s="1"/>
  <c r="C165" i="1"/>
  <c r="D164" i="1"/>
  <c r="H164" i="1" s="1"/>
  <c r="C164" i="1"/>
  <c r="D163" i="1"/>
  <c r="H163" i="1" s="1"/>
  <c r="C163" i="1"/>
  <c r="H162" i="1"/>
  <c r="D162" i="1"/>
  <c r="G162" i="1" s="1"/>
  <c r="C162" i="1"/>
  <c r="D161" i="1"/>
  <c r="G161" i="1" s="1"/>
  <c r="C161" i="1"/>
  <c r="H159" i="1"/>
  <c r="G159" i="1"/>
  <c r="D159" i="1"/>
  <c r="C159" i="1"/>
  <c r="D158" i="1"/>
  <c r="H158" i="1" s="1"/>
  <c r="C158" i="1"/>
  <c r="H157" i="1"/>
  <c r="D157" i="1"/>
  <c r="G157" i="1" s="1"/>
  <c r="C157" i="1"/>
  <c r="D156" i="1"/>
  <c r="H156" i="1" s="1"/>
  <c r="C156" i="1"/>
  <c r="H155" i="1"/>
  <c r="D155" i="1"/>
  <c r="G155" i="1" s="1"/>
  <c r="C155" i="1"/>
  <c r="H154" i="1"/>
  <c r="G154" i="1"/>
  <c r="D154" i="1"/>
  <c r="C154" i="1"/>
  <c r="H153" i="1"/>
  <c r="G153" i="1"/>
  <c r="D153" i="1"/>
  <c r="C153" i="1"/>
  <c r="H152" i="1"/>
  <c r="G152" i="1"/>
  <c r="D152" i="1"/>
  <c r="C152" i="1"/>
  <c r="G151"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C125" i="1"/>
  <c r="D124" i="1"/>
  <c r="H124" i="1" s="1"/>
  <c r="C124" i="1"/>
  <c r="H123" i="1"/>
  <c r="G123" i="1"/>
  <c r="D123" i="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D79" i="1"/>
  <c r="H79" i="1" s="1"/>
  <c r="C79" i="1"/>
  <c r="H77" i="1"/>
  <c r="G77" i="1"/>
  <c r="D77" i="1"/>
  <c r="C77" i="1"/>
  <c r="H76" i="1"/>
  <c r="G76" i="1"/>
  <c r="D76" i="1"/>
  <c r="C76" i="1"/>
  <c r="H75" i="1"/>
  <c r="G75" i="1"/>
  <c r="D75" i="1"/>
  <c r="C75" i="1"/>
  <c r="H74" i="1"/>
  <c r="G74" i="1"/>
  <c r="D74" i="1"/>
  <c r="C74" i="1"/>
  <c r="D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2" i="9" l="1"/>
  <c r="B322" i="9" s="1"/>
  <c r="E327" i="9"/>
  <c r="B327" i="9" s="1"/>
  <c r="E312" i="9"/>
  <c r="B312" i="9" s="1"/>
  <c r="G1340" i="1"/>
  <c r="E335" i="9"/>
  <c r="B335" i="9" s="1"/>
  <c r="G1390" i="1"/>
  <c r="H1389" i="1"/>
  <c r="H1387" i="1"/>
  <c r="G1389" i="1"/>
  <c r="G1388" i="1"/>
  <c r="G1387" i="1"/>
  <c r="G1386" i="1"/>
  <c r="H1385" i="1"/>
  <c r="G1385" i="1"/>
  <c r="G1384" i="1"/>
  <c r="G1305" i="1"/>
  <c r="G1311" i="1"/>
  <c r="F260" i="5"/>
  <c r="F656" i="4"/>
  <c r="G1300" i="1"/>
  <c r="G1301" i="1"/>
  <c r="G1302" i="1"/>
  <c r="H1278" i="1"/>
  <c r="G1278" i="1"/>
  <c r="D1281" i="1"/>
  <c r="G1291" i="1"/>
  <c r="G1264" i="1"/>
  <c r="G1266" i="1"/>
  <c r="G1256" i="1"/>
  <c r="E340" i="9"/>
  <c r="B340" i="9" s="1"/>
  <c r="G1251" i="1"/>
  <c r="G1184" i="1"/>
  <c r="E313" i="9"/>
  <c r="B313" i="9" s="1"/>
  <c r="G1167" i="1"/>
  <c r="G1165" i="1"/>
  <c r="G1161" i="1"/>
  <c r="G1087" i="1"/>
  <c r="G1092" i="1"/>
  <c r="G1075" i="1"/>
  <c r="G1076" i="1"/>
  <c r="F71" i="5"/>
  <c r="G1077" i="1"/>
  <c r="G1060" i="1"/>
  <c r="G1045" i="1"/>
  <c r="G1041" i="1"/>
  <c r="F35" i="5"/>
  <c r="G1040" i="1"/>
  <c r="G1033" i="1"/>
  <c r="G1031" i="1"/>
  <c r="G1030" i="1"/>
  <c r="G1029" i="1"/>
  <c r="G1027" i="1"/>
  <c r="G1026" i="1"/>
  <c r="H1025" i="1"/>
  <c r="E12" i="5"/>
  <c r="D1017" i="1" s="1"/>
  <c r="H1017" i="1" s="1"/>
  <c r="D1024" i="1"/>
  <c r="G1023" i="1"/>
  <c r="G1022" i="1"/>
  <c r="G1018" i="1"/>
  <c r="F13" i="5"/>
  <c r="G1020" i="1"/>
  <c r="G1013" i="1"/>
  <c r="H1013" i="1"/>
  <c r="G1014" i="1"/>
  <c r="F8" i="5"/>
  <c r="G1594" i="1"/>
  <c r="G1593" i="1"/>
  <c r="G1610" i="1"/>
  <c r="H1591" i="1"/>
  <c r="H1607" i="1"/>
  <c r="H1587" i="1"/>
  <c r="G1583" i="1"/>
  <c r="H1583" i="1"/>
  <c r="G1522" i="1"/>
  <c r="H848" i="1"/>
  <c r="G737" i="1"/>
  <c r="E52" i="9"/>
  <c r="B52" i="9" s="1"/>
  <c r="G731" i="1"/>
  <c r="G729" i="1"/>
  <c r="G727" i="1"/>
  <c r="G726" i="1"/>
  <c r="G725" i="1"/>
  <c r="G717" i="1"/>
  <c r="G678" i="1"/>
  <c r="E35" i="9"/>
  <c r="B35" i="9" s="1"/>
  <c r="G677" i="1"/>
  <c r="G676" i="1"/>
  <c r="G653" i="1"/>
  <c r="B296" i="9"/>
  <c r="G651" i="1"/>
  <c r="G648" i="1"/>
  <c r="G647" i="1"/>
  <c r="G649" i="1"/>
  <c r="G646" i="1"/>
  <c r="G636" i="1"/>
  <c r="G635" i="1"/>
  <c r="G300" i="1"/>
  <c r="E647" i="4"/>
  <c r="D641" i="1" s="1"/>
  <c r="H641" i="1" s="1"/>
  <c r="G414" i="1"/>
  <c r="G404" i="1"/>
  <c r="G388" i="1"/>
  <c r="F393" i="4"/>
  <c r="G389" i="1"/>
  <c r="G376" i="1"/>
  <c r="H374" i="1"/>
  <c r="G375" i="1"/>
  <c r="G299" i="1"/>
  <c r="H421" i="1"/>
  <c r="E648" i="4"/>
  <c r="D642" i="1" s="1"/>
  <c r="H642" i="1" s="1"/>
  <c r="G422" i="1"/>
  <c r="E31" i="9"/>
  <c r="B31" i="9" s="1"/>
  <c r="F236" i="9"/>
  <c r="E311" i="9"/>
  <c r="B311" i="9" s="1"/>
  <c r="E320" i="9"/>
  <c r="B320" i="9" s="1"/>
  <c r="E326" i="9"/>
  <c r="B326" i="9" s="1"/>
  <c r="G298" i="1"/>
  <c r="E294" i="9"/>
  <c r="B294" i="9" s="1"/>
  <c r="E82" i="9"/>
  <c r="B82" i="9" s="1"/>
  <c r="G267" i="1"/>
  <c r="F269" i="4"/>
  <c r="G215" i="1"/>
  <c r="G212" i="1"/>
  <c r="F216" i="4"/>
  <c r="G213" i="1"/>
  <c r="G195" i="1"/>
  <c r="G190" i="1"/>
  <c r="H190" i="1"/>
  <c r="E56" i="9"/>
  <c r="B56" i="9" s="1"/>
  <c r="B243" i="9"/>
  <c r="E53" i="9"/>
  <c r="B53" i="9" s="1"/>
  <c r="G181" i="1"/>
  <c r="F239" i="9"/>
  <c r="B239" i="9" s="1"/>
  <c r="E51" i="9"/>
  <c r="B51" i="9" s="1"/>
  <c r="G180" i="1"/>
  <c r="F238" i="9"/>
  <c r="B238" i="9" s="1"/>
  <c r="E50" i="9"/>
  <c r="B50" i="9" s="1"/>
  <c r="G179" i="1"/>
  <c r="H174" i="1"/>
  <c r="G177" i="1"/>
  <c r="G176" i="1"/>
  <c r="G171" i="1"/>
  <c r="G169" i="1"/>
  <c r="G168" i="1"/>
  <c r="G167" i="1"/>
  <c r="H161" i="1"/>
  <c r="G165" i="1"/>
  <c r="G164" i="1"/>
  <c r="G163" i="1"/>
  <c r="E49" i="9"/>
  <c r="B49" i="9" s="1"/>
  <c r="G158" i="1"/>
  <c r="G156" i="1"/>
  <c r="F237" i="9"/>
  <c r="B237" i="9" s="1"/>
  <c r="E48" i="9"/>
  <c r="B48" i="9" s="1"/>
  <c r="G150" i="1"/>
  <c r="H150" i="1"/>
  <c r="F154" i="4"/>
  <c r="E153" i="4"/>
  <c r="H24" i="9" s="1"/>
  <c r="G130" i="1"/>
  <c r="G131" i="1"/>
  <c r="F135" i="4"/>
  <c r="G132" i="1"/>
  <c r="H125" i="1"/>
  <c r="G125" i="1"/>
  <c r="G126" i="1"/>
  <c r="F129" i="4"/>
  <c r="E125" i="4"/>
  <c r="F125" i="4" s="1"/>
  <c r="H122" i="1"/>
  <c r="G124" i="1"/>
  <c r="G108" i="1"/>
  <c r="G113" i="1"/>
  <c r="G79" i="1"/>
  <c r="E82" i="4"/>
  <c r="D78" i="1" s="1"/>
  <c r="G66" i="1"/>
  <c r="E34" i="9"/>
  <c r="B34" i="9" s="1"/>
  <c r="E49" i="4"/>
  <c r="D45" i="1" s="1"/>
  <c r="E324" i="9"/>
  <c r="B324" i="9" s="1"/>
  <c r="E36" i="9"/>
  <c r="B36" i="9" s="1"/>
  <c r="E307" i="9"/>
  <c r="B307" i="9" s="1"/>
  <c r="E37" i="9"/>
  <c r="B37" i="9" s="1"/>
  <c r="H407" i="1"/>
  <c r="G407" i="1"/>
  <c r="H473" i="1"/>
  <c r="G473" i="1"/>
  <c r="I1558" i="1"/>
  <c r="I1569" i="1"/>
  <c r="F273" i="4"/>
  <c r="C269" i="1"/>
  <c r="C160" i="1"/>
  <c r="I1578" i="1"/>
  <c r="F431" i="4"/>
  <c r="C425" i="1"/>
  <c r="H217" i="1"/>
  <c r="G217" i="1"/>
  <c r="H1510" i="1"/>
  <c r="G1510" i="1"/>
  <c r="H1602" i="1"/>
  <c r="G1602" i="1"/>
  <c r="I1548" i="1"/>
  <c r="H1155" i="1"/>
  <c r="G1155" i="1"/>
  <c r="G32" i="1"/>
  <c r="H32" i="1"/>
  <c r="I1562" i="1"/>
  <c r="F82" i="4"/>
  <c r="C78" i="1"/>
  <c r="H102" i="1"/>
  <c r="G102" i="1"/>
  <c r="G516" i="1"/>
  <c r="H516" i="1"/>
  <c r="G1554" i="1"/>
  <c r="G1560" i="1"/>
  <c r="G1577" i="1"/>
  <c r="G1580" i="1"/>
  <c r="G1589" i="1"/>
  <c r="G1605" i="1"/>
  <c r="G1637" i="1"/>
  <c r="G1653" i="1"/>
  <c r="G1675" i="1"/>
  <c r="D466" i="4"/>
  <c r="F470" i="4"/>
  <c r="B143" i="9"/>
  <c r="C73" i="1"/>
  <c r="C485" i="1"/>
  <c r="C1485" i="1"/>
  <c r="G1546" i="1"/>
  <c r="J1551" i="1"/>
  <c r="H1554" i="1"/>
  <c r="J1557" i="1"/>
  <c r="H1560" i="1"/>
  <c r="J1568" i="1"/>
  <c r="J1574" i="1"/>
  <c r="H1580" i="1"/>
  <c r="G1584" i="1"/>
  <c r="G1600" i="1"/>
  <c r="G1616" i="1"/>
  <c r="G1632" i="1"/>
  <c r="G1648" i="1"/>
  <c r="G1664" i="1"/>
  <c r="G1681" i="1"/>
  <c r="F412" i="4"/>
  <c r="F70" i="5"/>
  <c r="D45" i="8"/>
  <c r="H1546" i="1"/>
  <c r="G1549" i="1"/>
  <c r="I1549" i="1" s="1"/>
  <c r="G1566" i="1"/>
  <c r="I1566" i="1" s="1"/>
  <c r="F126" i="4"/>
  <c r="D251" i="5"/>
  <c r="F255" i="5"/>
  <c r="G179" i="9"/>
  <c r="B244" i="9"/>
  <c r="E255" i="5"/>
  <c r="D1259" i="1" s="1"/>
  <c r="F256" i="5"/>
  <c r="G1585" i="1"/>
  <c r="G1601" i="1"/>
  <c r="G1617" i="1"/>
  <c r="G1633" i="1"/>
  <c r="G1649" i="1"/>
  <c r="G1665" i="1"/>
  <c r="H1682" i="1"/>
  <c r="I30" i="3"/>
  <c r="D49" i="4"/>
  <c r="F106" i="4"/>
  <c r="E535" i="4"/>
  <c r="G336" i="9"/>
  <c r="F178" i="5"/>
  <c r="G1544" i="1"/>
  <c r="G1596" i="1"/>
  <c r="G1612" i="1"/>
  <c r="G1628" i="1"/>
  <c r="G1644" i="1"/>
  <c r="G1660" i="1"/>
  <c r="E202" i="4"/>
  <c r="F437" i="4"/>
  <c r="H336" i="9"/>
  <c r="E177" i="5"/>
  <c r="B63" i="9"/>
  <c r="B95" i="9"/>
  <c r="D218" i="1"/>
  <c r="H1544" i="1"/>
  <c r="G1561" i="1"/>
  <c r="I1561" i="1" s="1"/>
  <c r="G1564" i="1"/>
  <c r="I1564" i="1" s="1"/>
  <c r="G1581" i="1"/>
  <c r="I1581" i="1" s="1"/>
  <c r="G1671" i="1"/>
  <c r="F50" i="4"/>
  <c r="E164" i="4"/>
  <c r="F164" i="4" s="1"/>
  <c r="F203" i="4"/>
  <c r="D308" i="4"/>
  <c r="D262" i="4"/>
  <c r="F545" i="4"/>
  <c r="D536" i="4"/>
  <c r="F5" i="6"/>
  <c r="B231" i="9"/>
  <c r="B236" i="9"/>
  <c r="G1550" i="1"/>
  <c r="G1567" i="1"/>
  <c r="G1573" i="1"/>
  <c r="G1597" i="1"/>
  <c r="G1613" i="1"/>
  <c r="G1629" i="1"/>
  <c r="G1645" i="1"/>
  <c r="G1661" i="1"/>
  <c r="G1672" i="1"/>
  <c r="E7" i="4"/>
  <c r="D321" i="4"/>
  <c r="E141" i="6"/>
  <c r="B260" i="9"/>
  <c r="C383" i="1"/>
  <c r="C1539" i="1"/>
  <c r="G1542" i="1"/>
  <c r="H1550" i="1"/>
  <c r="H1567" i="1"/>
  <c r="H1573" i="1"/>
  <c r="G1592" i="1"/>
  <c r="G1608" i="1"/>
  <c r="G1624" i="1"/>
  <c r="G1640" i="1"/>
  <c r="G1656" i="1"/>
  <c r="G1678" i="1"/>
  <c r="G1684" i="1"/>
  <c r="E321" i="4"/>
  <c r="D316" i="1" s="1"/>
  <c r="F407" i="4"/>
  <c r="E406" i="4"/>
  <c r="D401" i="1" s="1"/>
  <c r="E430" i="4"/>
  <c r="F607" i="4"/>
  <c r="G156" i="9"/>
  <c r="E156" i="9" s="1"/>
  <c r="B156" i="9" s="1"/>
  <c r="E38" i="7"/>
  <c r="H1542" i="1"/>
  <c r="G1553" i="1"/>
  <c r="G1556" i="1"/>
  <c r="G1559" i="1"/>
  <c r="I1559" i="1" s="1"/>
  <c r="G1570" i="1"/>
  <c r="I1570" i="1" s="1"/>
  <c r="G1576" i="1"/>
  <c r="I1576" i="1" s="1"/>
  <c r="G1579" i="1"/>
  <c r="F194" i="4"/>
  <c r="F322" i="4"/>
  <c r="E314" i="9"/>
  <c r="B314" i="9" s="1"/>
  <c r="D147" i="5"/>
  <c r="G316" i="9"/>
  <c r="F150" i="5"/>
  <c r="G315" i="9"/>
  <c r="H1553" i="1"/>
  <c r="H1559" i="1"/>
  <c r="H1570" i="1"/>
  <c r="H1576" i="1"/>
  <c r="H1579" i="1"/>
  <c r="D230" i="4"/>
  <c r="D152" i="4" s="1"/>
  <c r="B331" i="9"/>
  <c r="H33" i="3"/>
  <c r="G339" i="9"/>
  <c r="E339" i="9" s="1"/>
  <c r="B339" i="9" s="1"/>
  <c r="F219" i="5"/>
  <c r="G1588" i="1"/>
  <c r="G1604" i="1"/>
  <c r="G1620" i="1"/>
  <c r="G1636" i="1"/>
  <c r="G1652" i="1"/>
  <c r="G1668" i="1"/>
  <c r="F231" i="4"/>
  <c r="D373" i="4"/>
  <c r="B47" i="9"/>
  <c r="B79" i="9"/>
  <c r="G175" i="9"/>
  <c r="E175" i="9" s="1"/>
  <c r="B175" i="9" s="1"/>
  <c r="B247" i="9"/>
  <c r="B252" i="9"/>
  <c r="H1674" i="1"/>
  <c r="E373" i="4"/>
  <c r="D7" i="5"/>
  <c r="H30" i="3"/>
  <c r="F114" i="6"/>
  <c r="E5" i="7"/>
  <c r="G346" i="9" s="1"/>
  <c r="E346" i="9" s="1"/>
  <c r="B111" i="9"/>
  <c r="B233" i="9"/>
  <c r="B276" i="9"/>
  <c r="B305" i="9"/>
  <c r="F314" i="4"/>
  <c r="F366" i="4"/>
  <c r="F426" i="4"/>
  <c r="D88" i="5"/>
  <c r="F277"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E88" i="5"/>
  <c r="D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D584" i="4"/>
  <c r="D69" i="5"/>
  <c r="H179" i="9"/>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F186" i="5"/>
  <c r="L207" i="9"/>
  <c r="F207" i="9" s="1"/>
  <c r="G211" i="9"/>
  <c r="E211" i="9" s="1"/>
  <c r="B211" i="9" s="1"/>
  <c r="G215" i="9"/>
  <c r="E215" i="9" s="1"/>
  <c r="B215" i="9" s="1"/>
  <c r="G219" i="9"/>
  <c r="E219" i="9" s="1"/>
  <c r="B219" i="9" s="1"/>
  <c r="G223" i="9"/>
  <c r="E223" i="9" s="1"/>
  <c r="B223" i="9" s="1"/>
  <c r="G227" i="9"/>
  <c r="E227" i="9" s="1"/>
  <c r="B227" i="9" s="1"/>
  <c r="G302" i="9"/>
  <c r="E302" i="9" s="1"/>
  <c r="B302" i="9" s="1"/>
  <c r="G309" i="9"/>
  <c r="F237" i="5"/>
  <c r="G176" i="9"/>
  <c r="E176" i="9" s="1"/>
  <c r="B176" i="9" s="1"/>
  <c r="H309" i="9"/>
  <c r="G180" i="9"/>
  <c r="D203" i="5"/>
  <c r="D35" i="6"/>
  <c r="H180" i="9"/>
  <c r="G184" i="9"/>
  <c r="E184" i="9" s="1"/>
  <c r="B184" i="9" s="1"/>
  <c r="G188" i="9"/>
  <c r="E188" i="9" s="1"/>
  <c r="B188" i="9" s="1"/>
  <c r="G192" i="9"/>
  <c r="E192" i="9" s="1"/>
  <c r="B192" i="9" s="1"/>
  <c r="G196" i="9"/>
  <c r="E196" i="9" s="1"/>
  <c r="B196" i="9" s="1"/>
  <c r="G200" i="9"/>
  <c r="E200" i="9" s="1"/>
  <c r="B200" i="9" s="1"/>
  <c r="G204" i="9"/>
  <c r="E204" i="9" s="1"/>
  <c r="B204" i="9" s="1"/>
  <c r="D44" i="8"/>
  <c r="G208" i="9"/>
  <c r="E208" i="9" s="1"/>
  <c r="B208" i="9" s="1"/>
  <c r="G212" i="9"/>
  <c r="E212" i="9" s="1"/>
  <c r="B212" i="9" s="1"/>
  <c r="G216" i="9"/>
  <c r="E216" i="9" s="1"/>
  <c r="B216" i="9" s="1"/>
  <c r="G220" i="9"/>
  <c r="E220" i="9" s="1"/>
  <c r="B220" i="9" s="1"/>
  <c r="G224" i="9"/>
  <c r="E224" i="9" s="1"/>
  <c r="B224" i="9" s="1"/>
  <c r="L228" i="9"/>
  <c r="H316"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H1281" i="1" l="1"/>
  <c r="G1281" i="1"/>
  <c r="E251" i="5"/>
  <c r="I25" i="3" s="1"/>
  <c r="F12" i="5"/>
  <c r="E7" i="5"/>
  <c r="F7" i="5" s="1"/>
  <c r="G1017" i="1"/>
  <c r="H1024" i="1"/>
  <c r="G1024" i="1"/>
  <c r="D1012" i="1"/>
  <c r="F228" i="9"/>
  <c r="B228" i="9" s="1"/>
  <c r="G641" i="1"/>
  <c r="F647" i="4"/>
  <c r="F406" i="4"/>
  <c r="G642" i="1"/>
  <c r="G24" i="9"/>
  <c r="E24" i="9" s="1"/>
  <c r="B24" i="9" s="1"/>
  <c r="F153" i="4"/>
  <c r="D149" i="1"/>
  <c r="D121" i="1"/>
  <c r="H18" i="3"/>
  <c r="C148" i="1"/>
  <c r="D299" i="4"/>
  <c r="B346" i="9"/>
  <c r="E345" i="9"/>
  <c r="I10" i="3" s="1"/>
  <c r="F203" i="5"/>
  <c r="G338" i="9"/>
  <c r="E338" i="9" s="1"/>
  <c r="B338" i="9" s="1"/>
  <c r="C1207" i="1"/>
  <c r="I24" i="3"/>
  <c r="D1181" i="1"/>
  <c r="E640" i="4"/>
  <c r="D634" i="1" s="1"/>
  <c r="D529" i="1"/>
  <c r="I1579" i="1"/>
  <c r="H25" i="3"/>
  <c r="C1255" i="1"/>
  <c r="E180" i="9"/>
  <c r="B180" i="9" s="1"/>
  <c r="F262" i="4"/>
  <c r="C258" i="1"/>
  <c r="D6" i="4"/>
  <c r="F49" i="4"/>
  <c r="C45" i="1"/>
  <c r="D198" i="1"/>
  <c r="F202" i="4"/>
  <c r="H121" i="1"/>
  <c r="G121" i="1"/>
  <c r="K1481" i="9"/>
  <c r="G344" i="9"/>
  <c r="E344" i="9" s="1"/>
  <c r="B344" i="9" s="1"/>
  <c r="I39" i="3"/>
  <c r="C1621" i="1"/>
  <c r="H23" i="3"/>
  <c r="C1074" i="1"/>
  <c r="F373" i="4"/>
  <c r="C368" i="1"/>
  <c r="D360" i="4"/>
  <c r="I1580" i="1"/>
  <c r="H269" i="1"/>
  <c r="G269" i="1"/>
  <c r="F584" i="4"/>
  <c r="C578" i="1"/>
  <c r="I1553" i="1"/>
  <c r="I1573" i="1"/>
  <c r="D160" i="1"/>
  <c r="G160" i="1" s="1"/>
  <c r="E152" i="4"/>
  <c r="F152" i="4" s="1"/>
  <c r="I1567" i="1"/>
  <c r="C1622" i="1"/>
  <c r="I40" i="3"/>
  <c r="I1560" i="1"/>
  <c r="D1571" i="1"/>
  <c r="I35" i="3"/>
  <c r="I1550" i="1"/>
  <c r="I1546" i="1"/>
  <c r="I1554" i="1"/>
  <c r="F230" i="4"/>
  <c r="C226" i="1"/>
  <c r="I33" i="3"/>
  <c r="D1538" i="1"/>
  <c r="I1542" i="1"/>
  <c r="H1485" i="1"/>
  <c r="G1485" i="1"/>
  <c r="C303" i="1"/>
  <c r="F308" i="4"/>
  <c r="E315" i="9"/>
  <c r="B315" i="9" s="1"/>
  <c r="H1539" i="1"/>
  <c r="G1539" i="1"/>
  <c r="H485" i="1"/>
  <c r="G485" i="1"/>
  <c r="H73" i="1"/>
  <c r="G73" i="1"/>
  <c r="E316" i="9"/>
  <c r="B316" i="9" s="1"/>
  <c r="H401" i="1"/>
  <c r="G401" i="1"/>
  <c r="I1544" i="1"/>
  <c r="H1259" i="1"/>
  <c r="G1259" i="1"/>
  <c r="B207" i="9"/>
  <c r="D6" i="5"/>
  <c r="C1012" i="1"/>
  <c r="H22" i="3"/>
  <c r="F147" i="5"/>
  <c r="C1152" i="1"/>
  <c r="I31" i="3"/>
  <c r="D1537" i="1"/>
  <c r="D141" i="6"/>
  <c r="H218" i="1"/>
  <c r="G218" i="1"/>
  <c r="D177" i="5"/>
  <c r="E69" i="5"/>
  <c r="H78" i="1"/>
  <c r="G78" i="1"/>
  <c r="H425" i="1"/>
  <c r="G425" i="1"/>
  <c r="H383" i="1"/>
  <c r="G383" i="1"/>
  <c r="H19" i="9"/>
  <c r="E19" i="9" s="1"/>
  <c r="B19" i="9" s="1"/>
  <c r="D368" i="1"/>
  <c r="E360" i="4"/>
  <c r="G343" i="9"/>
  <c r="E343" i="9" s="1"/>
  <c r="F321" i="4"/>
  <c r="C316" i="1"/>
  <c r="E308" i="4"/>
  <c r="E639" i="4"/>
  <c r="D633" i="1" s="1"/>
  <c r="D424" i="1"/>
  <c r="F35" i="6"/>
  <c r="H28" i="3"/>
  <c r="C1431" i="1"/>
  <c r="E309" i="9"/>
  <c r="B309" i="9" s="1"/>
  <c r="F88" i="5"/>
  <c r="C1093" i="1"/>
  <c r="D3" i="1"/>
  <c r="E6" i="4"/>
  <c r="F536" i="4"/>
  <c r="D535" i="4"/>
  <c r="C530" i="1"/>
  <c r="E336" i="9"/>
  <c r="B336" i="9" s="1"/>
  <c r="E179" i="9"/>
  <c r="B179" i="9" s="1"/>
  <c r="C460" i="1"/>
  <c r="F466" i="4"/>
  <c r="D430" i="4"/>
  <c r="F251" i="5" l="1"/>
  <c r="E176" i="5"/>
  <c r="D1180" i="1" s="1"/>
  <c r="D1255" i="1"/>
  <c r="H1255" i="1" s="1"/>
  <c r="I22" i="3"/>
  <c r="H149" i="1"/>
  <c r="G149" i="1"/>
  <c r="G460" i="1"/>
  <c r="H460" i="1"/>
  <c r="H578" i="1"/>
  <c r="G578" i="1"/>
  <c r="H198" i="1"/>
  <c r="G198" i="1"/>
  <c r="G1152" i="1"/>
  <c r="H1152" i="1"/>
  <c r="G299" i="9"/>
  <c r="C1011" i="1"/>
  <c r="H1207" i="1"/>
  <c r="G1207" i="1"/>
  <c r="H3" i="1"/>
  <c r="G3" i="1"/>
  <c r="H45" i="1"/>
  <c r="G45" i="1"/>
  <c r="H1571" i="1"/>
  <c r="G1571" i="1"/>
  <c r="F360" i="4"/>
  <c r="C355" i="1"/>
  <c r="D418" i="4"/>
  <c r="D300" i="4"/>
  <c r="H17" i="3"/>
  <c r="D422" i="4"/>
  <c r="F6" i="4"/>
  <c r="C2" i="1"/>
  <c r="D355" i="1"/>
  <c r="E418" i="4"/>
  <c r="D413" i="1" s="1"/>
  <c r="G368" i="1"/>
  <c r="H368" i="1"/>
  <c r="H258" i="1"/>
  <c r="G258" i="1"/>
  <c r="H530" i="1"/>
  <c r="G530" i="1"/>
  <c r="H1093" i="1"/>
  <c r="G1093" i="1"/>
  <c r="H1431" i="1"/>
  <c r="G1431" i="1"/>
  <c r="H9" i="3"/>
  <c r="D303" i="1"/>
  <c r="G303" i="1" s="1"/>
  <c r="E417" i="4"/>
  <c r="D412" i="1" s="1"/>
  <c r="D640" i="4"/>
  <c r="F535" i="4"/>
  <c r="C529" i="1"/>
  <c r="H303" i="1"/>
  <c r="H1622" i="1"/>
  <c r="G1622" i="1"/>
  <c r="H226" i="1"/>
  <c r="G226" i="1"/>
  <c r="D1074" i="1"/>
  <c r="H1074" i="1" s="1"/>
  <c r="I23" i="3"/>
  <c r="E6" i="5"/>
  <c r="D417" i="4"/>
  <c r="F69" i="5"/>
  <c r="H160" i="1"/>
  <c r="B343" i="9"/>
  <c r="E342" i="9"/>
  <c r="I17" i="3"/>
  <c r="E422" i="4"/>
  <c r="D2" i="1"/>
  <c r="G1012" i="1"/>
  <c r="H1012" i="1"/>
  <c r="F177" i="5"/>
  <c r="D176" i="5"/>
  <c r="H24" i="3"/>
  <c r="C1181" i="1"/>
  <c r="D423" i="4"/>
  <c r="D301" i="4"/>
  <c r="C295" i="1"/>
  <c r="F430" i="4"/>
  <c r="C424" i="1"/>
  <c r="D639" i="4"/>
  <c r="H1621" i="1"/>
  <c r="G1621" i="1"/>
  <c r="H11" i="3"/>
  <c r="G316" i="1"/>
  <c r="H316" i="1"/>
  <c r="F141" i="6"/>
  <c r="H31" i="3"/>
  <c r="C1537" i="1"/>
  <c r="H1538" i="1"/>
  <c r="G1538" i="1"/>
  <c r="G348" i="9"/>
  <c r="E348" i="9" s="1"/>
  <c r="E299" i="4"/>
  <c r="F299" i="4" s="1"/>
  <c r="D148" i="1"/>
  <c r="G148" i="1" s="1"/>
  <c r="I18" i="3"/>
  <c r="G1255" i="1" l="1"/>
  <c r="E300" i="4"/>
  <c r="D296" i="1" s="1"/>
  <c r="H148" i="1"/>
  <c r="H529" i="1"/>
  <c r="G529" i="1"/>
  <c r="H1537" i="1"/>
  <c r="G1537" i="1"/>
  <c r="H2" i="1"/>
  <c r="G2" i="1"/>
  <c r="G424" i="1"/>
  <c r="H424" i="1"/>
  <c r="H299" i="9"/>
  <c r="E299" i="9" s="1"/>
  <c r="D1011" i="1"/>
  <c r="G1011" i="1" s="1"/>
  <c r="D424" i="4"/>
  <c r="F422" i="4"/>
  <c r="D643" i="4"/>
  <c r="C417" i="1"/>
  <c r="G306" i="9"/>
  <c r="E306" i="9" s="1"/>
  <c r="B306" i="9" s="1"/>
  <c r="B348" i="9"/>
  <c r="E347" i="9"/>
  <c r="I9" i="3" s="1"/>
  <c r="C297" i="1"/>
  <c r="H1181" i="1"/>
  <c r="G1181" i="1"/>
  <c r="F6" i="5"/>
  <c r="F640" i="4"/>
  <c r="C634" i="1"/>
  <c r="F300" i="4"/>
  <c r="C296" i="1"/>
  <c r="K3" i="9"/>
  <c r="F176" i="5"/>
  <c r="C1180" i="1"/>
  <c r="F418" i="4"/>
  <c r="C413" i="1"/>
  <c r="F417" i="4"/>
  <c r="C412" i="1"/>
  <c r="H355" i="1"/>
  <c r="G355" i="1"/>
  <c r="G1074" i="1"/>
  <c r="I11" i="3"/>
  <c r="N3" i="9"/>
  <c r="D425" i="4"/>
  <c r="D644" i="4"/>
  <c r="C418" i="1"/>
  <c r="G20" i="9"/>
  <c r="E643" i="4"/>
  <c r="D417" i="1"/>
  <c r="E301" i="4"/>
  <c r="F301" i="4" s="1"/>
  <c r="D295" i="1"/>
  <c r="H295" i="1" s="1"/>
  <c r="E423" i="4"/>
  <c r="F423" i="4" s="1"/>
  <c r="F639" i="4"/>
  <c r="C633" i="1"/>
  <c r="G295" i="1" l="1"/>
  <c r="B299" i="9"/>
  <c r="G296" i="1"/>
  <c r="H296" i="1"/>
  <c r="C420" i="1"/>
  <c r="H634" i="1"/>
  <c r="G634" i="1"/>
  <c r="H8" i="3"/>
  <c r="H1011" i="1"/>
  <c r="H633" i="1"/>
  <c r="G633" i="1"/>
  <c r="E644" i="4"/>
  <c r="H20" i="9"/>
  <c r="E20" i="9" s="1"/>
  <c r="B20" i="9" s="1"/>
  <c r="D418" i="1"/>
  <c r="G418" i="1" s="1"/>
  <c r="E425" i="4"/>
  <c r="D420" i="1" s="1"/>
  <c r="D297" i="1"/>
  <c r="G297" i="1" s="1"/>
  <c r="D637" i="1"/>
  <c r="H413" i="1"/>
  <c r="G413" i="1"/>
  <c r="E424" i="4"/>
  <c r="D419" i="1" s="1"/>
  <c r="G1180" i="1"/>
  <c r="H1180" i="1"/>
  <c r="H417" i="1"/>
  <c r="G417" i="1"/>
  <c r="C419" i="1"/>
  <c r="F424" i="4"/>
  <c r="G412" i="1"/>
  <c r="H412" i="1"/>
  <c r="D645" i="4"/>
  <c r="F643" i="4"/>
  <c r="C637" i="1"/>
  <c r="D646" i="4"/>
  <c r="C638" i="1"/>
  <c r="H418" i="1" l="1"/>
  <c r="H297" i="1"/>
  <c r="E646" i="4"/>
  <c r="F646" i="4" s="1"/>
  <c r="D638" i="1"/>
  <c r="G638" i="1" s="1"/>
  <c r="H419" i="1"/>
  <c r="G419" i="1"/>
  <c r="F644" i="4"/>
  <c r="F425" i="4"/>
  <c r="D650" i="4"/>
  <c r="C640" i="1"/>
  <c r="H637" i="1"/>
  <c r="G637" i="1"/>
  <c r="E645" i="4"/>
  <c r="G420" i="1"/>
  <c r="H420" i="1"/>
  <c r="M3" i="9"/>
  <c r="D649" i="4"/>
  <c r="C639" i="1"/>
  <c r="F645" i="4"/>
  <c r="H638" i="1" l="1"/>
  <c r="E649" i="4"/>
  <c r="D639" i="1"/>
  <c r="H639" i="1" s="1"/>
  <c r="G297" i="9"/>
  <c r="E297" i="9" s="1"/>
  <c r="B297" i="9" s="1"/>
  <c r="H20" i="3"/>
  <c r="C644" i="1"/>
  <c r="F649" i="4"/>
  <c r="C643" i="1"/>
  <c r="H19" i="3"/>
  <c r="H334" i="9"/>
  <c r="G334" i="9"/>
  <c r="E650" i="4"/>
  <c r="D640" i="1"/>
  <c r="H640" i="1" s="1"/>
  <c r="E334" i="9" l="1"/>
  <c r="B334" i="9" s="1"/>
  <c r="G639" i="1"/>
  <c r="G640" i="1"/>
  <c r="D644" i="1"/>
  <c r="G644" i="1" s="1"/>
  <c r="I20" i="3"/>
  <c r="F650" i="4"/>
  <c r="H7" i="3"/>
  <c r="D643" i="1"/>
  <c r="H643" i="1" s="1"/>
  <c r="I19" i="3"/>
  <c r="E298" i="9" l="1"/>
  <c r="I8" i="3" s="1"/>
  <c r="H644" i="1"/>
  <c r="G643" i="1"/>
  <c r="J3" i="9"/>
  <c r="L293" i="9" l="1"/>
  <c r="F293" i="9" s="1"/>
  <c r="H18" i="9"/>
  <c r="G18" i="9"/>
  <c r="H295" i="9"/>
  <c r="G295" i="9"/>
  <c r="G17" i="9"/>
  <c r="K7" i="9"/>
  <c r="K10" i="9"/>
  <c r="J7" i="9"/>
  <c r="M16" i="9"/>
  <c r="J9" i="9"/>
  <c r="I17" i="9"/>
  <c r="J5" i="9"/>
  <c r="K12" i="9"/>
  <c r="K6" i="9"/>
  <c r="I13" i="9"/>
  <c r="I8" i="9"/>
  <c r="K8" i="9"/>
  <c r="G16" i="9"/>
  <c r="L16" i="9"/>
  <c r="J13" i="9"/>
  <c r="J11" i="9"/>
  <c r="H15" i="9"/>
  <c r="H21" i="9"/>
  <c r="I11" i="9"/>
  <c r="I12" i="9"/>
  <c r="H16" i="9"/>
  <c r="H17" i="9"/>
  <c r="M15" i="9"/>
  <c r="K11" i="9"/>
  <c r="K9" i="9"/>
  <c r="G15" i="9"/>
  <c r="G21" i="9"/>
  <c r="I5" i="9"/>
  <c r="H22" i="9"/>
  <c r="J8" i="9"/>
  <c r="J6" i="9"/>
  <c r="J17" i="9"/>
  <c r="K5" i="9"/>
  <c r="I9" i="9"/>
  <c r="L15" i="9"/>
  <c r="J12" i="9"/>
  <c r="I7" i="9"/>
  <c r="J10" i="9"/>
  <c r="G22" i="9"/>
  <c r="I6" i="9"/>
  <c r="K13" i="9"/>
  <c r="E15" i="9" l="1"/>
  <c r="E295" i="9"/>
  <c r="B295" i="9" s="1"/>
  <c r="E13" i="9"/>
  <c r="B13" i="9" s="1"/>
  <c r="E22" i="9"/>
  <c r="B22" i="9" s="1"/>
  <c r="E10" i="9"/>
  <c r="B10" i="9" s="1"/>
  <c r="E7" i="9"/>
  <c r="B7" i="9" s="1"/>
  <c r="E6" i="9"/>
  <c r="B6" i="9" s="1"/>
  <c r="E12" i="9"/>
  <c r="B12" i="9" s="1"/>
  <c r="E11" i="9"/>
  <c r="B11" i="9" s="1"/>
  <c r="F15" i="9"/>
  <c r="E9" i="9"/>
  <c r="B9" i="9" s="1"/>
  <c r="E17" i="9"/>
  <c r="B17" i="9" s="1"/>
  <c r="E23" i="9"/>
  <c r="I7" i="3" s="1"/>
  <c r="F16" i="9"/>
  <c r="E16" i="9"/>
  <c r="E18" i="9"/>
  <c r="B18" i="9" s="1"/>
  <c r="E5" i="9"/>
  <c r="E21" i="9"/>
  <c r="B21" i="9" s="1"/>
  <c r="E8" i="9"/>
  <c r="B8" i="9" s="1"/>
  <c r="B293" i="9"/>
  <c r="F23" i="9"/>
  <c r="B5" i="9" l="1"/>
  <c r="E4" i="9"/>
  <c r="F14" i="9"/>
  <c r="F3" i="9" s="1"/>
  <c r="B16" i="9"/>
  <c r="E14" i="9"/>
  <c r="I13" i="3" s="1"/>
  <c r="B15" i="9"/>
  <c r="E3" i="9" l="1"/>
</calcChain>
</file>

<file path=xl/sharedStrings.xml><?xml version="1.0" encoding="utf-8"?>
<sst xmlns="http://schemas.openxmlformats.org/spreadsheetml/2006/main" count="4733" uniqueCount="3656">
  <si>
    <t>Obveznik:</t>
  </si>
  <si>
    <t>13692 - OSNOVNA ŠKOLA GORIČAN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</si>
  <si>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</si>
  <si>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</si>
  <si>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</si>
  <si>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</si>
  <si>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</si>
  <si>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</si>
  <si>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</si>
  <si>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</si>
  <si>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</si>
  <si>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</si>
  <si>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</si>
  <si>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</si>
  <si>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</si>
  <si>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</si>
  <si>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</si>
  <si>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</si>
  <si>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</si>
  <si>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</si>
  <si>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</si>
  <si>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</si>
  <si>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</si>
  <si>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</si>
  <si>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</si>
  <si>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</si>
  <si>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</si>
  <si>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</si>
  <si>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</si>
  <si>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</si>
  <si>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</si>
  <si>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</si>
  <si>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</si>
  <si>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</si>
  <si>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</si>
  <si>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</si>
  <si>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</si>
  <si>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</si>
  <si>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</si>
  <si>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</si>
  <si>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</si>
  <si>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</si>
  <si>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</si>
  <si>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</si>
  <si>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</si>
  <si>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</si>
  <si>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</si>
  <si>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</si>
  <si>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</si>
  <si>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</si>
  <si>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</si>
  <si>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</si>
  <si>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</si>
  <si>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</si>
  <si>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</si>
  <si>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</si>
  <si>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</si>
  <si>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</si>
  <si>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</si>
  <si>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</si>
  <si>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</si>
  <si>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</si>
  <si>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</si>
  <si>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</si>
  <si>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</si>
  <si>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</si>
  <si>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</si>
  <si>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</si>
  <si>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</si>
  <si>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</si>
  <si>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</si>
  <si>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</si>
  <si>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</si>
  <si>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</si>
  <si>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</si>
  <si>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</si>
  <si>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</si>
  <si>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</si>
  <si>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</si>
  <si>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</si>
  <si>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</si>
  <si>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</si>
  <si>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</si>
  <si>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</si>
  <si>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</si>
  <si>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</si>
  <si>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</si>
  <si>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</si>
  <si>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</si>
  <si>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</si>
  <si>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</si>
  <si>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</si>
  <si>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</si>
  <si>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</si>
  <si>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</si>
  <si>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</si>
  <si>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</si>
  <si>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</si>
  <si>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</si>
  <si>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</si>
  <si>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</si>
  <si>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</si>
  <si>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</si>
  <si>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</si>
  <si>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</si>
  <si>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</si>
  <si>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</si>
  <si>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</si>
  <si>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</si>
  <si>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</si>
  <si>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</si>
  <si>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</si>
  <si>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</si>
  <si>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</si>
  <si>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</si>
  <si>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</si>
  <si>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</si>
  <si>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</si>
  <si>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</si>
  <si>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</si>
  <si>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</si>
  <si>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</si>
  <si>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</si>
  <si>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</si>
  <si>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</si>
  <si>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</si>
  <si>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</si>
  <si>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</si>
  <si>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</si>
  <si>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</si>
  <si>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</si>
  <si>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</si>
  <si>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</si>
  <si>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</si>
  <si>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</si>
  <si>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</si>
  <si>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</si>
  <si>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</si>
  <si>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</si>
  <si>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</si>
  <si>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</si>
  <si>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</si>
  <si>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</si>
  <si>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</si>
  <si>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</si>
  <si>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</si>
  <si>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</si>
  <si>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</si>
  <si>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</si>
  <si>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</si>
  <si>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</si>
  <si>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</si>
  <si>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</si>
  <si>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</si>
  <si>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</si>
  <si>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</si>
  <si>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</si>
  <si>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</si>
  <si>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</si>
  <si>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</si>
  <si>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</si>
  <si>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</si>
  <si>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</si>
  <si>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</si>
  <si>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</si>
  <si>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</si>
  <si>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</si>
  <si>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</si>
  <si>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</si>
  <si>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</si>
  <si>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</si>
  <si>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</si>
  <si>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</si>
  <si>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</si>
  <si>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</si>
  <si>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</si>
  <si>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</si>
  <si>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</si>
  <si>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</si>
  <si>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</si>
  <si>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</si>
  <si>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</si>
  <si>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</si>
  <si>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</si>
  <si>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</si>
  <si>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</si>
  <si>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</si>
  <si>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</si>
  <si>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</si>
  <si>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</si>
  <si>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</si>
  <si>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</si>
  <si>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</si>
  <si>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</si>
  <si>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</si>
  <si>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</si>
  <si>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</si>
  <si>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</si>
  <si>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</si>
  <si>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</si>
  <si>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</si>
  <si>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</si>
  <si>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</si>
  <si>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</si>
  <si>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</si>
  <si>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</si>
  <si>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</si>
  <si>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</si>
  <si>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</si>
  <si>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</si>
  <si>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</si>
  <si>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</si>
  <si>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</si>
  <si>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</si>
  <si>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</si>
  <si>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</si>
  <si>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</si>
  <si>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</si>
  <si>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</si>
  <si>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</si>
  <si>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</si>
  <si>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</si>
  <si>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</si>
  <si>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</si>
  <si>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</si>
  <si>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</si>
  <si>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</si>
  <si>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</si>
  <si>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</si>
  <si>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</si>
  <si>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</si>
  <si>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</si>
  <si>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</si>
  <si>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</si>
  <si>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</si>
  <si>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</si>
  <si>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</si>
  <si>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</si>
  <si>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</si>
  <si>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</si>
  <si>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</si>
  <si>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</si>
  <si>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</si>
  <si>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</si>
  <si>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</si>
  <si>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</si>
  <si>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</si>
  <si>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</si>
  <si>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</si>
  <si>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</si>
  <si>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</si>
  <si>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</si>
  <si>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</si>
  <si>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</si>
  <si>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</si>
  <si>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</si>
  <si>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</si>
  <si>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</si>
  <si>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</si>
  <si>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</si>
  <si>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</si>
  <si>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</si>
  <si>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</si>
  <si>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</si>
  <si>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</si>
  <si>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</si>
  <si>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</si>
  <si>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</si>
  <si>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</si>
  <si>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</si>
  <si>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</si>
  <si>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</si>
  <si>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</si>
  <si>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</si>
  <si>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</si>
  <si>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</si>
  <si>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</si>
  <si>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</si>
  <si>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</si>
  <si>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</si>
  <si>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</si>
  <si>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</si>
  <si>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</si>
  <si>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</si>
  <si>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</si>
  <si>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</si>
  <si>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</si>
  <si>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</si>
  <si>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</si>
  <si>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</si>
  <si>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</si>
  <si>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</si>
  <si>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</si>
  <si>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</si>
  <si>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</si>
  <si>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</si>
  <si>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</si>
  <si>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</si>
  <si>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</si>
  <si>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</si>
  <si>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</si>
  <si>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</si>
  <si>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</si>
  <si>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</si>
  <si>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</si>
  <si>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</si>
  <si>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</si>
  <si>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</si>
  <si>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</si>
  <si>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</si>
  <si>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</si>
  <si>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</si>
  <si>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</si>
  <si>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</si>
  <si>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</si>
  <si>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</si>
  <si>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</si>
  <si>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</si>
  <si>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</si>
  <si>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</si>
  <si>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</si>
  <si>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</si>
  <si>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</si>
  <si>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</si>
  <si>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</si>
  <si>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</si>
  <si>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</si>
  <si>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</si>
  <si>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</si>
  <si>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</si>
  <si>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</si>
  <si>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</si>
  <si>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</si>
  <si>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</si>
  <si>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</si>
  <si>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</si>
  <si>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</si>
  <si>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</si>
  <si>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</si>
  <si>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</si>
  <si>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</si>
  <si>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</si>
  <si>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</si>
  <si>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</si>
  <si>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</si>
  <si>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</si>
  <si>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</si>
  <si>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</si>
  <si>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</si>
  <si>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</si>
  <si>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</si>
  <si>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</si>
  <si>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</si>
  <si>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</si>
  <si>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</si>
  <si>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</si>
  <si>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</si>
  <si>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</si>
  <si>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</si>
  <si>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</si>
  <si>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</si>
  <si>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</si>
  <si>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</si>
  <si>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</si>
  <si>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</si>
  <si>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</si>
  <si>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</si>
  <si>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</si>
  <si>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</si>
  <si>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</si>
  <si>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</si>
  <si>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</si>
  <si>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</si>
  <si>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</si>
  <si>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</si>
  <si>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</si>
  <si>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</si>
  <si>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</si>
  <si>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</si>
  <si>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</si>
  <si>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</si>
  <si>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</si>
  <si>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</si>
  <si>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</si>
  <si>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</si>
  <si>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</si>
  <si>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</si>
  <si>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</si>
  <si>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</si>
  <si>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</si>
  <si>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</si>
  <si>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</si>
  <si>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</si>
  <si>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</si>
  <si>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</si>
  <si>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</si>
  <si>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</si>
  <si>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</si>
  <si>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</si>
  <si>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</si>
  <si>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</si>
  <si>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</si>
  <si>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</si>
  <si>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</si>
  <si>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</si>
  <si>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</si>
  <si>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</si>
  <si>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</si>
  <si>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</si>
  <si>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</si>
  <si>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</si>
  <si>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</si>
  <si>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</si>
  <si>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</si>
  <si>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</si>
  <si>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</si>
  <si>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</si>
  <si>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</si>
  <si>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</si>
  <si>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</si>
  <si>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</si>
  <si>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</si>
  <si>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</si>
  <si>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</si>
  <si>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</si>
  <si>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</si>
  <si>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</si>
  <si>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</si>
  <si>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</si>
  <si>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</si>
  <si>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</si>
  <si>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</si>
  <si>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</si>
  <si>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</si>
  <si>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</si>
  <si>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</si>
  <si>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</si>
  <si>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</si>
  <si>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</si>
  <si>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</si>
  <si>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</si>
  <si>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</si>
  <si>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</si>
  <si>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</si>
  <si>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</si>
  <si>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</si>
  <si>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</si>
  <si>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</si>
  <si>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</si>
  <si>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</si>
  <si>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</si>
  <si>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</si>
  <si>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</si>
  <si>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</si>
  <si>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</si>
  <si>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</si>
  <si>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</si>
  <si>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</si>
  <si>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</si>
  <si>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</si>
  <si>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</si>
  <si>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</si>
  <si>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</si>
  <si>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</si>
  <si>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</si>
  <si>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</si>
  <si>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</si>
  <si>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</si>
  <si>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</si>
  <si>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</si>
  <si>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</si>
  <si>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</si>
  <si>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</si>
  <si>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</si>
  <si>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</si>
  <si>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</si>
  <si>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</si>
  <si>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</si>
  <si>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</si>
  <si>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</si>
  <si>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</si>
  <si>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</si>
  <si>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</si>
  <si>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</si>
  <si>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</si>
  <si>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</si>
  <si>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</si>
  <si>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</si>
  <si>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</si>
  <si>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</si>
  <si>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</si>
  <si>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</si>
  <si>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</si>
  <si>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</si>
  <si>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</si>
  <si>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</si>
  <si>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</si>
  <si>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</si>
  <si>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</si>
  <si>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</si>
  <si>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</si>
  <si>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</si>
  <si>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</si>
  <si>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</si>
  <si>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</si>
  <si>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</si>
  <si>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</si>
  <si>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</si>
  <si>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</si>
  <si>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</si>
  <si>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</si>
  <si>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</si>
  <si>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</si>
  <si>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</si>
  <si>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</si>
  <si>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</si>
  <si>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</si>
  <si>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</si>
  <si>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</si>
  <si>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</si>
  <si>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</si>
  <si>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</si>
  <si>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</si>
  <si>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</si>
  <si>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</si>
  <si>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</si>
  <si>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</si>
  <si>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</si>
  <si>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</si>
  <si>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</si>
  <si>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</si>
  <si>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</si>
  <si>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</si>
  <si>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</si>
  <si>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</si>
  <si>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</si>
  <si>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</si>
  <si>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</si>
  <si>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</si>
  <si>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</si>
  <si>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</si>
  <si>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</si>
  <si>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</si>
  <si>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</si>
  <si>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</si>
  <si>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</si>
  <si>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</si>
  <si>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</si>
  <si>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</si>
  <si>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</si>
  <si>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</si>
  <si>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</si>
  <si>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</si>
  <si>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</si>
  <si>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</si>
  <si>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</si>
  <si>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</si>
  <si>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</si>
  <si>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</si>
  <si>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</si>
  <si>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</si>
  <si>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</si>
  <si>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</si>
  <si>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</si>
  <si>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</si>
  <si>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</si>
  <si>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</si>
  <si>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</si>
  <si>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</si>
  <si>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</si>
  <si>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</si>
  <si>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</si>
  <si>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</si>
  <si>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</si>
  <si>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</si>
  <si>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</si>
  <si>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</si>
  <si>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</si>
  <si>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</si>
  <si>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</si>
  <si>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</si>
  <si>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</si>
  <si>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</si>
  <si>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</si>
  <si>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</si>
  <si>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</si>
  <si>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</si>
  <si>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</si>
  <si>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</si>
  <si>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</si>
  <si>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</si>
  <si>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</si>
  <si>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</si>
  <si>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</si>
  <si>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</si>
  <si>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</si>
  <si>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</si>
  <si>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</si>
  <si>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</si>
  <si>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</si>
  <si>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</si>
  <si>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</si>
  <si>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</si>
  <si>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</si>
  <si>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</si>
  <si>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</si>
  <si>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</si>
  <si>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</si>
  <si>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</si>
  <si>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</si>
  <si>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</si>
  <si>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</si>
  <si>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</si>
  <si>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</si>
  <si>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</si>
  <si>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</si>
  <si>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</si>
  <si>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</si>
  <si>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</si>
  <si>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</si>
  <si>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</si>
  <si>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</si>
  <si>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</si>
  <si>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</si>
  <si>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</si>
  <si>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</si>
  <si>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</si>
  <si>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</si>
  <si>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</si>
  <si>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</si>
  <si>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</si>
  <si>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</si>
  <si>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</si>
  <si>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</si>
  <si>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</si>
  <si>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</si>
  <si>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</si>
  <si>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</si>
  <si>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</si>
  <si>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</si>
  <si>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</si>
  <si>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</si>
  <si>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</si>
  <si>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</si>
  <si>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</si>
  <si>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</si>
  <si>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</si>
  <si>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</si>
  <si>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</si>
  <si>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</si>
  <si>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</si>
  <si>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</si>
  <si>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</si>
  <si>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</si>
  <si>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</si>
  <si>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</si>
  <si>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</si>
  <si>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</si>
  <si>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</si>
  <si>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</si>
  <si>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</si>
  <si>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</si>
  <si>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</si>
  <si>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</si>
  <si>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</si>
  <si>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</si>
  <si>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</si>
  <si>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</si>
  <si>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</si>
  <si>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</si>
  <si>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</si>
  <si>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</si>
  <si>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</si>
  <si>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</si>
  <si>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</si>
  <si>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</si>
  <si>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</si>
  <si>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</si>
  <si>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</si>
  <si>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</si>
  <si>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</si>
  <si>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</si>
  <si>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</si>
  <si>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</si>
  <si>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</si>
  <si>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</si>
  <si>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</si>
  <si>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</si>
  <si>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</si>
  <si>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</si>
  <si>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</si>
  <si>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</si>
  <si>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</si>
  <si>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</si>
  <si>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</si>
  <si>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</si>
  <si>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</si>
  <si>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</si>
  <si>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</si>
  <si>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</si>
  <si>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</si>
  <si>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</si>
  <si>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</si>
  <si>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</si>
  <si>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</si>
  <si>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</si>
  <si>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</si>
  <si>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</si>
  <si>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</si>
  <si>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</si>
  <si>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</si>
  <si>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</si>
  <si>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</si>
  <si>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</si>
  <si>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</si>
  <si>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</si>
  <si>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</si>
  <si>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</si>
  <si>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</si>
  <si>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</si>
  <si>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</si>
  <si>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</si>
  <si>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</si>
  <si>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</si>
  <si>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</si>
  <si>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</si>
  <si>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</si>
  <si>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</si>
  <si>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</si>
  <si>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</si>
  <si>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</si>
  <si>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</si>
  <si>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</si>
  <si>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</si>
  <si>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</si>
  <si>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</si>
  <si>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</si>
  <si>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</si>
  <si>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</si>
  <si>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</si>
  <si>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</si>
  <si>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</si>
  <si>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</si>
  <si>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</si>
  <si>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</si>
  <si>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</si>
  <si>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</si>
  <si>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</si>
  <si>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</si>
  <si>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</si>
  <si>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</si>
  <si>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</si>
  <si>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</si>
  <si>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</si>
  <si>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</si>
  <si>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</si>
  <si>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</si>
  <si>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</si>
  <si>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</si>
  <si>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</si>
  <si>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</si>
  <si>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</si>
  <si>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</si>
  <si>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</si>
  <si>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</si>
  <si>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</si>
  <si>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</si>
  <si>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</si>
  <si>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</si>
  <si>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</si>
  <si>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</si>
  <si>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</si>
  <si>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</si>
  <si>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</si>
  <si>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</si>
  <si>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</si>
  <si>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</si>
  <si>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</si>
  <si>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</si>
  <si>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</si>
  <si>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</si>
  <si>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</si>
  <si>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</si>
  <si>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</si>
  <si>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</si>
  <si>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</si>
  <si>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</si>
  <si>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</si>
  <si>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</si>
  <si>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</si>
  <si>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</si>
  <si>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</si>
  <si>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</si>
  <si>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</si>
  <si>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</si>
  <si>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</si>
  <si>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</si>
  <si>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</si>
  <si>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</si>
  <si>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</si>
  <si>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</si>
  <si>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</si>
  <si>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</si>
  <si>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</si>
  <si>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</si>
  <si>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</si>
  <si>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</si>
  <si>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</si>
  <si>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</si>
  <si>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</si>
  <si>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</si>
  <si>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</si>
  <si>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</si>
  <si>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</si>
  <si>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</si>
  <si>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</si>
  <si>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</si>
  <si>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</si>
  <si>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</si>
  <si>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</si>
  <si>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</si>
  <si>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</si>
  <si>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</si>
  <si>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</si>
  <si>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</si>
  <si>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</si>
  <si>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</si>
  <si>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</si>
  <si>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</si>
  <si>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</si>
  <si>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</si>
  <si>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</si>
  <si>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</si>
  <si>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</si>
  <si>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</si>
  <si>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</si>
  <si>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</si>
  <si>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</si>
  <si>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</si>
  <si>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</si>
  <si>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</si>
  <si>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</si>
  <si>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</si>
  <si>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</si>
  <si>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</si>
  <si>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</si>
  <si>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</si>
  <si>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</si>
  <si>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</si>
  <si>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</si>
  <si>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</si>
  <si>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</si>
  <si>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</si>
  <si>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</si>
  <si>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</si>
  <si>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</si>
  <si>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</si>
  <si>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</si>
  <si>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</si>
  <si>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</si>
  <si>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</si>
  <si>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</si>
  <si>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</si>
  <si>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</si>
  <si>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</si>
  <si>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</si>
  <si>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</si>
  <si>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</si>
  <si>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</si>
  <si>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</si>
  <si>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</si>
  <si>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</si>
  <si>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</si>
  <si>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</si>
  <si>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</si>
  <si>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</si>
  <si>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</si>
  <si>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</si>
  <si>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</si>
  <si>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</si>
  <si>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</si>
  <si>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</si>
  <si>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</si>
  <si>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</si>
  <si>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</si>
  <si>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</si>
  <si>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</si>
  <si>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</si>
  <si>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</si>
  <si>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</si>
  <si>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</si>
  <si>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</si>
  <si>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</si>
  <si>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</si>
  <si>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</si>
  <si>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</si>
  <si>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</si>
  <si>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</si>
  <si>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</si>
  <si>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</si>
  <si>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</si>
  <si>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</si>
  <si>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</si>
  <si>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</si>
  <si>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</si>
  <si>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</si>
  <si>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</si>
  <si>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</si>
  <si>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</si>
  <si>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</si>
  <si>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</si>
  <si>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</si>
  <si>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</si>
  <si>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</si>
  <si>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</si>
  <si>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</si>
  <si>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</si>
  <si>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</si>
  <si>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</si>
  <si>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</si>
  <si>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</si>
  <si>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</si>
  <si>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</si>
  <si>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</si>
  <si>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</si>
  <si>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</si>
  <si>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</si>
  <si>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</si>
  <si>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</si>
  <si>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</si>
  <si>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</si>
  <si>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</si>
  <si>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</si>
  <si>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</si>
  <si>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</si>
  <si>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</si>
  <si>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</si>
  <si>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</si>
  <si>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</si>
  <si>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</si>
  <si>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</si>
  <si>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</si>
  <si>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</si>
  <si>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</si>
  <si>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</si>
  <si>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</si>
  <si>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</si>
  <si>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</si>
  <si>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</si>
  <si>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</si>
  <si>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</si>
  <si>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</si>
  <si>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</si>
  <si>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</si>
  <si>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</si>
  <si>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</si>
  <si>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</si>
  <si>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</si>
  <si>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</si>
  <si>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</si>
  <si>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</si>
  <si>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</si>
  <si>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</si>
  <si>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</si>
  <si>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</si>
  <si>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</si>
  <si>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</si>
  <si>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</si>
  <si>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</si>
  <si>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</si>
  <si>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</si>
  <si>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</si>
  <si>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</si>
  <si>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</si>
  <si>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</si>
  <si>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</si>
  <si>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</si>
  <si>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</si>
  <si>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</si>
  <si>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</si>
  <si>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</si>
  <si>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</si>
  <si>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</si>
  <si>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</si>
  <si>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</si>
  <si>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</si>
  <si>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</si>
  <si>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</si>
  <si>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</si>
  <si>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</si>
  <si>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</si>
  <si>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</si>
  <si>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</si>
  <si>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</si>
  <si>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</si>
  <si>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</si>
  <si>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</si>
  <si>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</si>
  <si>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</si>
  <si>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</si>
  <si>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</si>
  <si>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</si>
  <si>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</si>
  <si>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</si>
  <si>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</si>
  <si>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</si>
  <si>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</si>
  <si>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</si>
  <si>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</si>
  <si>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</si>
  <si>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</si>
  <si>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</si>
  <si>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</si>
  <si>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</si>
  <si>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</si>
  <si>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</si>
  <si>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</si>
  <si>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</si>
  <si>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</si>
  <si>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</si>
  <si>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</si>
  <si>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</si>
  <si>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</si>
  <si>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</si>
  <si>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</si>
  <si>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</si>
  <si>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</si>
  <si>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</si>
  <si>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</si>
  <si>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</si>
  <si>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</si>
  <si>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</si>
  <si>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</si>
  <si>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</si>
  <si>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</si>
  <si>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</si>
  <si>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</si>
  <si>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</si>
  <si>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</si>
  <si>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</si>
  <si>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</si>
  <si>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</si>
  <si>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</si>
  <si>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</si>
  <si>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</si>
  <si>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</si>
  <si>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</si>
  <si>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</si>
  <si>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</si>
  <si>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</si>
  <si>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</si>
  <si>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</si>
  <si>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</si>
  <si>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</si>
  <si>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</si>
  <si>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</si>
  <si>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</si>
  <si>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</si>
  <si>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</si>
  <si>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</si>
  <si>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</si>
  <si>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</si>
  <si>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</si>
  <si>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</si>
  <si>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</si>
  <si>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</si>
  <si>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</si>
  <si>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</si>
  <si>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</si>
  <si>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</si>
  <si>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</si>
  <si>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</si>
  <si>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</si>
  <si>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</si>
  <si>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</si>
  <si>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</si>
  <si>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</si>
  <si>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</si>
  <si>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</si>
  <si>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</si>
  <si>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</si>
  <si>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</si>
  <si>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</si>
  <si>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</si>
  <si>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</si>
  <si>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</si>
  <si>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</si>
  <si>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</si>
  <si>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</si>
  <si>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</si>
  <si>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</si>
  <si>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</si>
  <si>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</si>
  <si>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</si>
  <si>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</si>
  <si>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</si>
  <si>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</si>
  <si>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</si>
  <si>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</si>
  <si>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</si>
  <si>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</si>
  <si>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</si>
  <si>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</si>
  <si>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</si>
  <si>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</si>
  <si>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</si>
  <si>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</si>
  <si>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</si>
  <si>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</si>
  <si>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</si>
  <si>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</si>
  <si>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</si>
  <si>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</si>
  <si>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</si>
  <si>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</si>
  <si>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</si>
  <si>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</si>
  <si>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</si>
  <si>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</si>
  <si>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</si>
  <si>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</si>
  <si>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</si>
  <si>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</si>
  <si>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</si>
  <si>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</si>
  <si>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</si>
  <si>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</si>
  <si>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</si>
  <si>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</si>
  <si>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</si>
  <si>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</si>
  <si>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</si>
  <si>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</si>
  <si>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</si>
  <si>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</si>
  <si>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</si>
  <si>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</si>
  <si>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</si>
  <si>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</si>
  <si>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</si>
  <si>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</si>
  <si>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</si>
  <si>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</si>
  <si>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</si>
  <si>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</si>
  <si>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</si>
  <si>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</si>
  <si>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</si>
  <si>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</si>
  <si>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</si>
  <si>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</si>
  <si>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</si>
  <si>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</si>
  <si>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</si>
  <si>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</si>
  <si>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</si>
  <si>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</si>
  <si>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</si>
  <si>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</si>
  <si>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</si>
  <si>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</si>
  <si>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</si>
  <si>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</si>
  <si>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</si>
  <si>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</si>
  <si>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</si>
  <si>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</si>
  <si>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</si>
  <si>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</si>
  <si>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</si>
  <si>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</si>
  <si>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</si>
  <si>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</si>
  <si>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</si>
  <si>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</si>
  <si>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</si>
  <si>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</si>
  <si>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</si>
  <si>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</si>
  <si>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</si>
  <si>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</si>
  <si>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</si>
  <si>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</si>
  <si>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</si>
  <si>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</si>
  <si>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</si>
  <si>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</si>
  <si>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</si>
  <si>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</si>
  <si>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</si>
  <si>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</si>
  <si>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</si>
  <si>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</si>
  <si>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</si>
  <si>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</si>
  <si>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</si>
  <si>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</si>
  <si>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</si>
  <si>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</si>
  <si>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</si>
  <si>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</si>
  <si>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</si>
  <si>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</si>
  <si>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</si>
  <si>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</si>
  <si>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</si>
  <si>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</si>
  <si>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</si>
  <si>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</si>
  <si>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</si>
  <si>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</si>
  <si>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</si>
  <si>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</si>
  <si>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</si>
  <si>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</si>
  <si>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</si>
  <si>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</si>
  <si>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</si>
  <si>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</si>
  <si>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</si>
  <si>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</si>
  <si>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</si>
  <si>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</si>
  <si>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</si>
  <si>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</si>
  <si>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</si>
  <si>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</si>
  <si>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</si>
  <si>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</si>
  <si>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</si>
  <si>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</si>
  <si>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</si>
  <si>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</si>
  <si>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</si>
  <si>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</si>
  <si>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</si>
  <si>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</si>
  <si>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</si>
  <si>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</si>
  <si>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</si>
  <si>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</si>
  <si>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</si>
  <si>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</si>
  <si>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</si>
  <si>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</si>
  <si>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</si>
  <si>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</si>
  <si>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</si>
  <si>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</si>
  <si>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</si>
  <si>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</si>
  <si>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</si>
  <si>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</si>
  <si>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</si>
  <si>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</si>
  <si>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</si>
  <si>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</si>
  <si>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</si>
  <si>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</si>
  <si>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</si>
  <si>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</si>
  <si>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</si>
  <si>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</si>
  <si>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</si>
  <si>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</si>
  <si>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</si>
  <si>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</si>
  <si>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</si>
  <si>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</si>
  <si>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</si>
  <si>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</si>
  <si>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</si>
  <si>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</si>
  <si>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</si>
  <si>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</si>
  <si>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</si>
  <si>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</si>
  <si>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</si>
  <si>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</si>
  <si>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</si>
  <si>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</si>
  <si>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</si>
  <si>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</si>
  <si>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</si>
  <si>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</si>
  <si>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</si>
  <si>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</si>
  <si>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</si>
  <si>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</si>
  <si>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</si>
  <si>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</si>
  <si>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</si>
  <si>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</si>
  <si>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</si>
  <si>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</si>
  <si>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</si>
  <si>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</si>
  <si>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</si>
  <si>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</si>
  <si>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</si>
  <si>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</si>
  <si>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</si>
  <si>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</si>
  <si>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</si>
  <si>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</si>
  <si>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</si>
  <si>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</si>
  <si>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</si>
  <si>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</si>
  <si>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</si>
  <si>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</si>
  <si>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</si>
  <si>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</si>
  <si>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</si>
  <si>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</si>
  <si>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</si>
  <si>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</si>
  <si>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</si>
  <si>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</si>
  <si>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</si>
  <si>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</si>
  <si>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</si>
  <si>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</si>
  <si>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</si>
  <si>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</si>
  <si>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</si>
  <si>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</si>
  <si>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</si>
  <si>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</si>
  <si>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</si>
  <si>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</si>
  <si>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</si>
  <si>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</si>
  <si>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</si>
  <si>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</si>
  <si>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</si>
  <si>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</si>
  <si>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</si>
  <si>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</si>
  <si>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</si>
  <si>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</si>
  <si>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</si>
  <si>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</si>
  <si>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</si>
  <si>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</si>
  <si>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</si>
  <si>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</si>
  <si>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</si>
  <si>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</si>
  <si>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</si>
  <si>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</si>
  <si>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</si>
  <si>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</si>
  <si>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</si>
  <si>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</si>
  <si>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</si>
  <si>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</si>
  <si>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</si>
  <si>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</si>
  <si>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</si>
  <si>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</si>
  <si>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</si>
  <si>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</si>
  <si>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</si>
  <si>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</si>
  <si>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</si>
  <si>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</si>
  <si>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</si>
  <si>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</si>
  <si>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</si>
  <si>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</si>
  <si>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</si>
  <si>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</si>
  <si>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</si>
  <si>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</si>
  <si>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</si>
  <si>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</si>
  <si>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</si>
  <si>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</si>
  <si>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</si>
  <si>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</si>
  <si>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</si>
  <si>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</si>
  <si>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</si>
  <si>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</si>
  <si>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</si>
  <si>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</si>
  <si>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</si>
  <si>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</si>
  <si>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</si>
  <si>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</si>
  <si>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</si>
  <si>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</si>
  <si>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</si>
  <si>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</si>
  <si>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</si>
  <si>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</si>
  <si>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</si>
  <si>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</si>
  <si>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</si>
  <si>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</si>
  <si>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</si>
  <si>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</si>
  <si>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</si>
  <si>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</si>
  <si>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</si>
  <si>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</si>
  <si>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</si>
  <si>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</si>
  <si>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</si>
  <si>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</si>
  <si>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</si>
  <si>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</si>
  <si>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</si>
  <si>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</si>
  <si>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</si>
  <si>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</si>
  <si>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</si>
  <si>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</si>
  <si>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</si>
  <si>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</si>
  <si>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</si>
  <si>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</si>
  <si>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</si>
  <si>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</si>
  <si>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</si>
  <si>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</si>
  <si>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</si>
  <si>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</si>
  <si>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</si>
  <si>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</si>
  <si>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</si>
  <si>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</si>
  <si>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</si>
  <si>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</si>
  <si>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</si>
  <si>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</si>
  <si>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</si>
  <si>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</si>
  <si>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</si>
  <si>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</si>
  <si>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</si>
  <si>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</si>
  <si>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</si>
  <si>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</si>
  <si>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</si>
  <si>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</si>
  <si>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</si>
  <si>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</si>
  <si>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</si>
  <si>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</si>
  <si>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</si>
  <si>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</si>
  <si>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</si>
  <si>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</si>
  <si>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</si>
  <si>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</si>
  <si>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</si>
  <si>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</si>
  <si>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</si>
  <si>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</si>
  <si>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</si>
  <si>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</si>
  <si>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</si>
  <si>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</si>
  <si>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</si>
  <si>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</si>
  <si>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</si>
  <si>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</si>
  <si>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</si>
  <si>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</si>
  <si>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</si>
  <si>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</si>
  <si>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</si>
  <si>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</si>
  <si>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</si>
  <si>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</si>
  <si>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</si>
  <si>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</si>
  <si>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</si>
  <si>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</si>
  <si>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</si>
  <si>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</si>
  <si>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</si>
  <si>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</si>
  <si>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</si>
  <si>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</si>
  <si>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</si>
  <si>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</si>
  <si>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</si>
  <si>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</si>
  <si>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</si>
  <si>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</si>
  <si>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</si>
  <si>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</si>
  <si>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</si>
  <si>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</si>
  <si>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</si>
  <si>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</si>
  <si>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</si>
  <si>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</si>
  <si>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</si>
  <si>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</si>
  <si>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</si>
  <si>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</si>
  <si>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</si>
  <si>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</si>
  <si>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</si>
  <si>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</si>
  <si>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</si>
  <si>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</si>
  <si>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</si>
  <si>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</si>
  <si>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</si>
  <si>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</si>
  <si>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</si>
  <si>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</si>
  <si>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</si>
  <si>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</si>
  <si>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</si>
  <si>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</si>
  <si>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</si>
  <si>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</si>
  <si>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</si>
  <si>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</si>
  <si>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</si>
  <si>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</si>
  <si>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</si>
  <si>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</si>
  <si>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</si>
  <si>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</si>
  <si>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</si>
  <si>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</si>
  <si>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</si>
  <si>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</si>
  <si>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</si>
  <si>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</si>
  <si>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</si>
  <si>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</si>
  <si>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</si>
  <si>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</si>
  <si>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</si>
  <si>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</si>
  <si>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</si>
  <si>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</si>
  <si>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</si>
  <si>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</si>
  <si>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</si>
  <si>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</si>
  <si>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</si>
  <si>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</si>
  <si>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</si>
  <si>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</si>
  <si>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</si>
  <si>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</si>
  <si>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</si>
  <si>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</si>
  <si>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</si>
  <si>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</si>
  <si>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</si>
  <si>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</si>
  <si>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</si>
  <si>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</si>
  <si>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</si>
  <si>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</si>
  <si>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</si>
  <si>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</si>
  <si>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</si>
  <si>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</si>
  <si>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</si>
  <si>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</si>
  <si>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</si>
  <si>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</si>
  <si>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</si>
  <si>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</si>
  <si>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</si>
  <si>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</si>
  <si>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</si>
  <si>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</si>
  <si>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</si>
  <si>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</si>
  <si>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</si>
  <si>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</si>
  <si>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</si>
  <si>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</si>
  <si>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</si>
  <si>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</si>
  <si>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</si>
  <si>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</si>
  <si>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</si>
  <si>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</si>
  <si>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</si>
  <si>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</si>
  <si>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</si>
  <si>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</si>
  <si>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</si>
  <si>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</si>
  <si>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</si>
  <si>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</si>
  <si>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</si>
  <si>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</si>
  <si>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</si>
  <si>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</si>
  <si>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</si>
  <si>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</si>
  <si>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</si>
  <si>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</si>
  <si>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</si>
  <si>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</si>
  <si>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</si>
  <si>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</si>
  <si>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</si>
  <si>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</si>
  <si>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</si>
  <si>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</si>
  <si>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</si>
  <si>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</si>
  <si>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</si>
  <si>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</si>
  <si>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</si>
  <si>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</si>
  <si>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</si>
  <si>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</si>
  <si>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</si>
  <si>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</si>
  <si>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</si>
  <si>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</si>
  <si>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</si>
  <si>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</si>
  <si>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</si>
  <si>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</si>
  <si>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</si>
  <si>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</si>
  <si>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</si>
  <si>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</si>
  <si>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</si>
  <si>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</si>
  <si>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</si>
  <si>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</si>
  <si>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</si>
  <si>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</si>
  <si>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</si>
  <si>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</si>
  <si>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</si>
  <si>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</si>
  <si>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</si>
  <si>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</si>
  <si>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</si>
  <si>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</si>
  <si>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</si>
  <si>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</si>
  <si>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</si>
  <si>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</si>
  <si>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</si>
  <si>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</si>
  <si>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</si>
  <si>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</si>
  <si>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</si>
  <si>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</si>
  <si>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</si>
  <si>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</si>
  <si>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</si>
  <si>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</si>
  <si>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</si>
  <si>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</si>
  <si>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</si>
  <si>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</si>
  <si>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</si>
  <si>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</si>
  <si>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</si>
  <si>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</si>
  <si>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</si>
  <si>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</si>
  <si>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</si>
  <si>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</si>
  <si>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</si>
  <si>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</si>
  <si>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</si>
  <si>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</si>
  <si>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</si>
  <si>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</si>
  <si>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</si>
  <si>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</si>
  <si>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</si>
  <si>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</si>
  <si>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</si>
  <si>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</si>
  <si>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</si>
  <si>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</si>
  <si>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</si>
  <si>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</si>
  <si>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</si>
  <si>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</si>
  <si>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</si>
  <si>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</si>
  <si>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</si>
  <si>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</si>
  <si>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</si>
  <si>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</si>
  <si>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</si>
  <si>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</si>
  <si>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</si>
  <si>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</si>
  <si>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</si>
  <si>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</si>
  <si>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</si>
  <si>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</si>
  <si>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</si>
  <si>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</si>
  <si>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</si>
  <si>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</si>
  <si>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</si>
  <si>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</si>
  <si>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</si>
  <si>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</si>
  <si>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</si>
  <si>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</si>
  <si>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</si>
  <si>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</si>
  <si>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</si>
  <si>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</si>
  <si>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</si>
  <si>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</si>
  <si>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</si>
  <si>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</si>
  <si>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</si>
  <si>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</si>
  <si>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</si>
  <si>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</si>
  <si>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</si>
  <si>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</si>
  <si>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</si>
  <si>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</si>
  <si>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</si>
  <si>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</si>
  <si>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</si>
  <si>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</si>
  <si>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</si>
  <si>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</si>
  <si>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</si>
  <si>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</si>
  <si>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</si>
  <si>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</si>
  <si>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</si>
  <si>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</si>
  <si>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</si>
  <si>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</si>
  <si>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</si>
  <si>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</si>
  <si>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</si>
  <si>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</si>
  <si>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</si>
  <si>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</si>
  <si>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</si>
  <si>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</si>
  <si>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</si>
  <si>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</si>
  <si>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</si>
  <si>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</si>
  <si>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</si>
  <si>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</si>
  <si>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</si>
  <si>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</si>
  <si>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</si>
  <si>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</si>
  <si>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</si>
  <si>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</si>
  <si>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</si>
  <si>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</si>
  <si>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</si>
  <si>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</si>
  <si>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</si>
  <si>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</si>
  <si>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</si>
  <si>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</si>
  <si>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</si>
  <si>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</si>
  <si>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</si>
  <si>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</si>
  <si>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</si>
  <si>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</si>
  <si>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</si>
  <si>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</si>
  <si>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</si>
  <si>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</si>
  <si>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</si>
  <si>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</si>
  <si>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</si>
  <si>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</si>
  <si>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</si>
  <si>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</si>
  <si>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</si>
  <si>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</si>
  <si>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</si>
  <si>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</si>
  <si>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</si>
  <si>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</si>
  <si>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</si>
  <si>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</si>
  <si>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</si>
  <si>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</si>
  <si>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</si>
  <si>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</si>
  <si>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</si>
  <si>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</si>
  <si>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</si>
  <si>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</si>
  <si>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</si>
  <si>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</si>
  <si>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</si>
  <si>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</si>
  <si>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</si>
  <si>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</si>
  <si>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</si>
  <si>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</si>
  <si>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</si>
  <si>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</si>
  <si>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</si>
  <si>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</si>
  <si>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</si>
  <si>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</si>
  <si>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</si>
  <si>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</si>
  <si>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</si>
  <si>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</si>
  <si>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</si>
  <si>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</si>
  <si>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</si>
  <si>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</si>
  <si>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</si>
  <si>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</si>
  <si>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</si>
  <si>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</si>
  <si>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</si>
  <si>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</si>
  <si>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</si>
  <si>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</si>
  <si>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</si>
  <si>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</si>
  <si>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</si>
  <si>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</si>
  <si>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</si>
  <si>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</si>
  <si>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</si>
  <si>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</si>
  <si>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</si>
  <si>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</si>
  <si>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</si>
  <si>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</si>
  <si>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</si>
  <si>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</si>
  <si>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</si>
  <si>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</si>
  <si>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</si>
  <si>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</si>
  <si>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</si>
  <si>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</si>
  <si>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</si>
  <si>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</si>
  <si>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</si>
  <si>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</si>
  <si>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</si>
  <si>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</si>
  <si>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</si>
  <si>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</si>
  <si>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</si>
  <si>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</si>
  <si>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</si>
  <si>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</si>
  <si>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</si>
  <si>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</si>
  <si>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</si>
  <si>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</si>
  <si>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</si>
  <si>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</si>
  <si>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</si>
  <si>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</si>
  <si>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</si>
  <si>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</si>
  <si>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</si>
  <si>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</si>
  <si>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</si>
  <si>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</si>
  <si>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</si>
  <si>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</si>
  <si>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</si>
  <si>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</si>
  <si>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</si>
  <si>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</si>
  <si>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</si>
  <si>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</si>
  <si>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</si>
  <si>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</si>
  <si>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</si>
  <si>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</si>
  <si>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</si>
  <si>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</si>
  <si>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</si>
  <si>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</si>
  <si>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</si>
  <si>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</si>
  <si>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</si>
  <si>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</si>
  <si>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</si>
  <si>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</si>
  <si>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</si>
  <si>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</si>
  <si>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</si>
  <si>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</si>
  <si>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</si>
  <si>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</si>
  <si>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</si>
  <si>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</si>
  <si>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</si>
  <si>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</si>
  <si>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</si>
  <si>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</si>
  <si>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</si>
  <si>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</si>
  <si>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</si>
  <si>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</si>
  <si>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</si>
  <si>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</si>
  <si>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</si>
  <si>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</si>
  <si>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</si>
  <si>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</si>
  <si>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</si>
  <si>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</si>
  <si>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</si>
  <si>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</si>
  <si>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</si>
  <si>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</si>
  <si>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</si>
  <si>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</si>
  <si>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</si>
  <si>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</si>
  <si>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</si>
  <si>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</si>
  <si>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</si>
  <si>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</si>
  <si>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</si>
  <si>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</si>
  <si>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</si>
  <si>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</si>
  <si>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</si>
  <si>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</si>
  <si>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</si>
  <si>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</si>
  <si>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</si>
  <si>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</si>
  <si>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</si>
  <si>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</si>
  <si>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</si>
  <si>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</si>
  <si>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</si>
  <si>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</si>
  <si>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</si>
  <si>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</si>
  <si>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</si>
  <si>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</si>
  <si>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</si>
  <si>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</si>
  <si>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</si>
  <si>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</si>
  <si>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</si>
  <si>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</si>
  <si>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</si>
  <si>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</si>
  <si>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</si>
  <si>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</si>
  <si>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</si>
  <si>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</si>
  <si>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</si>
  <si>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</si>
  <si>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</si>
  <si>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</si>
  <si>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</si>
  <si>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GORIČAN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</si>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</sst>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915870.19000000006</v>
      </c>
      <c r="D2" s="7">
        <f>'PR-RAS'!E6</f>
        <v>983268.88</v>
      </c>
      <c r="E2" s="7">
        <v>0</v>
      </c>
      <c r="F2" s="7">
        <v>0</v>
      </c>
      <c r="G2" s="8">
        <f t="shared" ref="G2:G274" si="0">(B2/1000)*(C2*1+D2*2)</f>
        <v>2882.4079500000003</v>
      </c>
      <c r="H2" s="8">
        <f t="shared" ref="H2:H274" si="1">ABS(C2-ROUND(C2,0))+ABS(D2-ROUND(D2,0))</f>
        <v>0.31000000005587935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857457.12000000011</v>
      </c>
      <c r="D45" s="2">
        <f>'PR-RAS'!E49</f>
        <v>896608.91</v>
      </c>
      <c r="E45" s="2">
        <v>0</v>
      </c>
      <c r="F45" s="2">
        <v>0</v>
      </c>
      <c r="G45" s="3">
        <f t="shared" si="0"/>
        <v>116629.69736000001</v>
      </c>
      <c r="H45" s="3">
        <f t="shared" si="1"/>
        <v>0.21000000007916242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850317.4800000001</v>
      </c>
      <c r="D64" s="2">
        <f>'PR-RAS'!E68</f>
        <v>896608.91</v>
      </c>
      <c r="E64" s="2">
        <v>0</v>
      </c>
      <c r="F64" s="2">
        <v>0</v>
      </c>
      <c r="G64" s="3">
        <f t="shared" si="0"/>
        <v>166542.72390000001</v>
      </c>
      <c r="H64" s="3">
        <f t="shared" si="1"/>
        <v>0.57000000006519258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849495.81</v>
      </c>
      <c r="D65" s="2">
        <f>'PR-RAS'!E69</f>
        <v>893806.56</v>
      </c>
      <c r="E65" s="2">
        <v>0</v>
      </c>
      <c r="F65" s="2">
        <v>0</v>
      </c>
      <c r="G65" s="3">
        <f t="shared" si="0"/>
        <v>168774.97152000002</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821.67</v>
      </c>
      <c r="D66" s="2">
        <f>'PR-RAS'!E70</f>
        <v>2802.35</v>
      </c>
      <c r="E66" s="2">
        <v>0</v>
      </c>
      <c r="F66" s="2">
        <v>0</v>
      </c>
      <c r="G66" s="3">
        <f t="shared" si="0"/>
        <v>417.71404999999999</v>
      </c>
      <c r="H66" s="3">
        <f t="shared" si="1"/>
        <v>0.67999999999994998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7139.64</v>
      </c>
      <c r="D70" s="2">
        <f>'PR-RAS'!E74</f>
        <v>0</v>
      </c>
      <c r="E70" s="2">
        <v>0</v>
      </c>
      <c r="F70" s="2">
        <v>0</v>
      </c>
      <c r="G70" s="3">
        <f t="shared" si="0"/>
        <v>492.63516000000004</v>
      </c>
      <c r="H70" s="3">
        <f t="shared" si="1"/>
        <v>0.35999999999967258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7139.64</v>
      </c>
      <c r="D71" s="2">
        <f>'PR-RAS'!E75</f>
        <v>0</v>
      </c>
      <c r="E71" s="2">
        <v>0</v>
      </c>
      <c r="F71" s="2">
        <v>0</v>
      </c>
      <c r="G71" s="3">
        <f t="shared" si="0"/>
        <v>499.77480000000008</v>
      </c>
      <c r="H71" s="3">
        <f t="shared" si="1"/>
        <v>0.35999999999967258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6.33</v>
      </c>
      <c r="D78" s="2">
        <f>'PR-RAS'!E82</f>
        <v>1</v>
      </c>
      <c r="E78" s="2">
        <v>0</v>
      </c>
      <c r="F78" s="2">
        <v>0</v>
      </c>
      <c r="G78" s="3">
        <f t="shared" si="0"/>
        <v>0.64141000000000004</v>
      </c>
      <c r="H78" s="3">
        <f t="shared" si="1"/>
        <v>0.33000000000000007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6.33</v>
      </c>
      <c r="D79" s="2">
        <f>'PR-RAS'!E83</f>
        <v>1</v>
      </c>
      <c r="E79" s="2">
        <v>0</v>
      </c>
      <c r="F79" s="2">
        <v>0</v>
      </c>
      <c r="G79" s="3">
        <f t="shared" si="0"/>
        <v>0.64973999999999998</v>
      </c>
      <c r="H79" s="3">
        <f t="shared" si="1"/>
        <v>0.33000000000000007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6.33</v>
      </c>
      <c r="D81" s="2">
        <f>'PR-RAS'!E85</f>
        <v>1</v>
      </c>
      <c r="E81" s="2">
        <v>0</v>
      </c>
      <c r="F81" s="2">
        <v>0</v>
      </c>
      <c r="G81" s="3">
        <f t="shared" si="0"/>
        <v>0.66639999999999999</v>
      </c>
      <c r="H81" s="3">
        <f t="shared" si="1"/>
        <v>0.33000000000000007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6727.34</v>
      </c>
      <c r="D102" s="2">
        <f>'PR-RAS'!E106</f>
        <v>5041.9799999999996</v>
      </c>
      <c r="E102" s="2">
        <v>0</v>
      </c>
      <c r="F102" s="2">
        <v>0</v>
      </c>
      <c r="G102" s="3">
        <f t="shared" si="0"/>
        <v>1697.9413</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6727.34</v>
      </c>
      <c r="D108" s="2">
        <f>'PR-RAS'!E112</f>
        <v>5041.9799999999996</v>
      </c>
      <c r="E108" s="2">
        <v>0</v>
      </c>
      <c r="F108" s="2">
        <v>0</v>
      </c>
      <c r="G108" s="3">
        <f t="shared" si="0"/>
        <v>1798.8090999999999</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6727.34</v>
      </c>
      <c r="D113" s="2">
        <f>'PR-RAS'!E117</f>
        <v>5041.9799999999996</v>
      </c>
      <c r="E113" s="2">
        <v>0</v>
      </c>
      <c r="F113" s="2">
        <v>0</v>
      </c>
      <c r="G113" s="3">
        <f t="shared" si="0"/>
        <v>1882.8655999999999</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1598.74</v>
      </c>
      <c r="D121" s="2">
        <f>'PR-RAS'!E125</f>
        <v>4902.5</v>
      </c>
      <c r="E121" s="2">
        <v>0</v>
      </c>
      <c r="F121" s="2">
        <v>0</v>
      </c>
      <c r="G121" s="3">
        <f t="shared" si="0"/>
        <v>1368.4487999999999</v>
      </c>
      <c r="H121" s="3">
        <f t="shared" si="1"/>
        <v>0.75999999999999091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629.91999999999996</v>
      </c>
      <c r="D122" s="2">
        <f>'PR-RAS'!E126</f>
        <v>1662.5</v>
      </c>
      <c r="E122" s="2">
        <v>0</v>
      </c>
      <c r="F122" s="2">
        <v>0</v>
      </c>
      <c r="G122" s="3">
        <f t="shared" si="0"/>
        <v>478.54532</v>
      </c>
      <c r="H122" s="3">
        <f t="shared" si="1"/>
        <v>0.58000000000004093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629.91999999999996</v>
      </c>
      <c r="D124" s="2">
        <f>'PR-RAS'!E128</f>
        <v>1662.5</v>
      </c>
      <c r="E124" s="2">
        <v>0</v>
      </c>
      <c r="F124" s="2">
        <v>0</v>
      </c>
      <c r="G124" s="3">
        <f t="shared" si="0"/>
        <v>486.45515999999998</v>
      </c>
      <c r="H124" s="3">
        <f t="shared" si="1"/>
        <v>0.58000000000004093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968.82</v>
      </c>
      <c r="D125" s="2">
        <f>'PR-RAS'!E129</f>
        <v>3240</v>
      </c>
      <c r="E125" s="2">
        <v>0</v>
      </c>
      <c r="F125" s="2">
        <v>0</v>
      </c>
      <c r="G125" s="3">
        <f t="shared" si="0"/>
        <v>923.65368000000001</v>
      </c>
      <c r="H125" s="3">
        <f t="shared" si="1"/>
        <v>0.17999999999994998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968.82</v>
      </c>
      <c r="D126" s="2">
        <f>'PR-RAS'!E130</f>
        <v>3240</v>
      </c>
      <c r="E126" s="2">
        <v>0</v>
      </c>
      <c r="F126" s="2">
        <v>0</v>
      </c>
      <c r="G126" s="3">
        <f t="shared" si="0"/>
        <v>931.10249999999996</v>
      </c>
      <c r="H126" s="3">
        <f t="shared" si="1"/>
        <v>0.17999999999994998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50080.66</v>
      </c>
      <c r="D130" s="2">
        <f>'PR-RAS'!E134</f>
        <v>76714.489999999991</v>
      </c>
      <c r="E130" s="2">
        <v>0</v>
      </c>
      <c r="F130" s="2">
        <v>0</v>
      </c>
      <c r="G130" s="3">
        <f t="shared" si="0"/>
        <v>26252.743559999999</v>
      </c>
      <c r="H130" s="3">
        <f t="shared" si="1"/>
        <v>0.82999999998719431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50080.66</v>
      </c>
      <c r="D131" s="2">
        <f>'PR-RAS'!E135</f>
        <v>76714.489999999991</v>
      </c>
      <c r="E131" s="2">
        <v>0</v>
      </c>
      <c r="F131" s="2">
        <v>0</v>
      </c>
      <c r="G131" s="3">
        <f t="shared" si="0"/>
        <v>26456.253199999999</v>
      </c>
      <c r="H131" s="3">
        <f t="shared" si="1"/>
        <v>0.82999999998719431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50080.66</v>
      </c>
      <c r="D132" s="2">
        <f>'PR-RAS'!E136</f>
        <v>59714.49</v>
      </c>
      <c r="E132" s="2">
        <v>0</v>
      </c>
      <c r="F132" s="2">
        <v>0</v>
      </c>
      <c r="G132" s="3">
        <f t="shared" si="0"/>
        <v>22205.762840000003</v>
      </c>
      <c r="H132" s="3">
        <f t="shared" si="1"/>
        <v>0.82999999999447027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17000</v>
      </c>
      <c r="E133" s="2">
        <v>0</v>
      </c>
      <c r="F133" s="2">
        <v>0</v>
      </c>
      <c r="G133" s="3">
        <f t="shared" si="0"/>
        <v>4488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924649.79</v>
      </c>
      <c r="D148" s="2">
        <f>'PR-RAS'!E152</f>
        <v>1037629.9599999998</v>
      </c>
      <c r="E148" s="2">
        <v>0</v>
      </c>
      <c r="F148" s="2">
        <v>0</v>
      </c>
      <c r="G148" s="3">
        <f t="shared" si="0"/>
        <v>440986.72736999998</v>
      </c>
      <c r="H148" s="3">
        <f t="shared" si="1"/>
        <v>0.25000000011641532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780301.03</v>
      </c>
      <c r="D149" s="2">
        <f>'PR-RAS'!E153</f>
        <v>897613.78999999992</v>
      </c>
      <c r="E149" s="2">
        <v>0</v>
      </c>
      <c r="F149" s="2">
        <v>0</v>
      </c>
      <c r="G149" s="3">
        <f t="shared" si="0"/>
        <v>381178.23427999998</v>
      </c>
      <c r="H149" s="3">
        <f t="shared" si="1"/>
        <v>0.2400000001071021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515452.52</v>
      </c>
      <c r="D150" s="2">
        <f>'PR-RAS'!E154</f>
        <v>593658.46</v>
      </c>
      <c r="E150" s="2">
        <v>0</v>
      </c>
      <c r="F150" s="2">
        <v>0</v>
      </c>
      <c r="G150" s="3">
        <f t="shared" si="0"/>
        <v>253712.64655999999</v>
      </c>
      <c r="H150" s="3">
        <f t="shared" si="1"/>
        <v>0.93999999994412065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515452.52</v>
      </c>
      <c r="D151" s="2">
        <f>'PR-RAS'!E155</f>
        <v>593658.46</v>
      </c>
      <c r="E151" s="2">
        <v>0</v>
      </c>
      <c r="F151" s="2">
        <v>0</v>
      </c>
      <c r="G151" s="3">
        <f t="shared" si="0"/>
        <v>255415.41599999997</v>
      </c>
      <c r="H151" s="3">
        <f t="shared" si="1"/>
        <v>0.93999999994412065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31793.79</v>
      </c>
      <c r="D155" s="2">
        <f>'PR-RAS'!E159</f>
        <v>35074.11</v>
      </c>
      <c r="E155" s="2">
        <v>0</v>
      </c>
      <c r="F155" s="2">
        <v>0</v>
      </c>
      <c r="G155" s="3">
        <f t="shared" si="0"/>
        <v>15699.06954</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233054.71999999997</v>
      </c>
      <c r="D156" s="2">
        <f>'PR-RAS'!E160</f>
        <v>268881.21999999997</v>
      </c>
      <c r="E156" s="2">
        <v>0</v>
      </c>
      <c r="F156" s="2">
        <v>0</v>
      </c>
      <c r="G156" s="3">
        <f t="shared" si="0"/>
        <v>119476.65979999998</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127989.04</v>
      </c>
      <c r="D157" s="2">
        <f>'PR-RAS'!E161</f>
        <v>147233.31</v>
      </c>
      <c r="E157" s="2">
        <v>0</v>
      </c>
      <c r="F157" s="2">
        <v>0</v>
      </c>
      <c r="G157" s="3">
        <f t="shared" si="0"/>
        <v>65903.08296</v>
      </c>
      <c r="H157" s="3">
        <f t="shared" si="1"/>
        <v>0.34999999999126885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105065.68</v>
      </c>
      <c r="D158" s="2">
        <f>'PR-RAS'!E162</f>
        <v>121647.91</v>
      </c>
      <c r="E158" s="2">
        <v>0</v>
      </c>
      <c r="F158" s="2">
        <v>0</v>
      </c>
      <c r="G158" s="3">
        <f t="shared" si="0"/>
        <v>54692.755499999999</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134162.51</v>
      </c>
      <c r="D160" s="2">
        <f>'PR-RAS'!E164</f>
        <v>129574.7</v>
      </c>
      <c r="E160" s="2">
        <v>0</v>
      </c>
      <c r="F160" s="2">
        <v>0</v>
      </c>
      <c r="G160" s="3">
        <f t="shared" si="0"/>
        <v>62536.593690000009</v>
      </c>
      <c r="H160" s="3">
        <f t="shared" si="1"/>
        <v>0.78999999999359716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32320.07</v>
      </c>
      <c r="D161" s="2">
        <f>'PR-RAS'!E165</f>
        <v>32647.82</v>
      </c>
      <c r="E161" s="2">
        <v>0</v>
      </c>
      <c r="F161" s="2">
        <v>0</v>
      </c>
      <c r="G161" s="3">
        <f t="shared" si="0"/>
        <v>15618.513599999998</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2211.44</v>
      </c>
      <c r="D162" s="2">
        <f>'PR-RAS'!E166</f>
        <v>1399.3</v>
      </c>
      <c r="E162" s="2">
        <v>0</v>
      </c>
      <c r="F162" s="2">
        <v>0</v>
      </c>
      <c r="G162" s="3">
        <f t="shared" si="0"/>
        <v>806.61644000000001</v>
      </c>
      <c r="H162" s="3">
        <f t="shared" si="1"/>
        <v>0.74000000000000909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28316.63</v>
      </c>
      <c r="D163" s="2">
        <f>'PR-RAS'!E167</f>
        <v>30187.91</v>
      </c>
      <c r="E163" s="2">
        <v>0</v>
      </c>
      <c r="F163" s="2">
        <v>0</v>
      </c>
      <c r="G163" s="3">
        <f t="shared" si="0"/>
        <v>14368.1769</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675.2</v>
      </c>
      <c r="D164" s="2">
        <f>'PR-RAS'!E168</f>
        <v>186.5</v>
      </c>
      <c r="E164" s="2">
        <v>0</v>
      </c>
      <c r="F164" s="2">
        <v>0</v>
      </c>
      <c r="G164" s="3">
        <f t="shared" si="0"/>
        <v>170.85660000000001</v>
      </c>
      <c r="H164" s="3">
        <f t="shared" si="1"/>
        <v>0.70000000000004547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1116.8</v>
      </c>
      <c r="D165" s="2">
        <f>'PR-RAS'!E169</f>
        <v>874.11</v>
      </c>
      <c r="E165" s="2">
        <v>0</v>
      </c>
      <c r="F165" s="2">
        <v>0</v>
      </c>
      <c r="G165" s="3">
        <f t="shared" si="0"/>
        <v>469.86328000000003</v>
      </c>
      <c r="H165" s="3">
        <f t="shared" si="1"/>
        <v>0.31000000000005912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77715.19</v>
      </c>
      <c r="D166" s="2">
        <f>'PR-RAS'!E170</f>
        <v>65150.720000000001</v>
      </c>
      <c r="E166" s="2">
        <v>0</v>
      </c>
      <c r="F166" s="2">
        <v>0</v>
      </c>
      <c r="G166" s="3">
        <f t="shared" si="0"/>
        <v>34322.743950000004</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8994.91</v>
      </c>
      <c r="D167" s="2">
        <f>'PR-RAS'!E171</f>
        <v>9563.4699999999993</v>
      </c>
      <c r="E167" s="2">
        <v>0</v>
      </c>
      <c r="F167" s="2">
        <v>0</v>
      </c>
      <c r="G167" s="3">
        <f t="shared" si="0"/>
        <v>4668.2271000000001</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39723.78</v>
      </c>
      <c r="D168" s="2">
        <f>'PR-RAS'!E172</f>
        <v>33614.07</v>
      </c>
      <c r="E168" s="2">
        <v>0</v>
      </c>
      <c r="F168" s="2">
        <v>0</v>
      </c>
      <c r="G168" s="3">
        <f t="shared" si="0"/>
        <v>17860.97064</v>
      </c>
      <c r="H168" s="3">
        <f t="shared" si="1"/>
        <v>0.29000000000087311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25812.76</v>
      </c>
      <c r="D169" s="2">
        <f>'PR-RAS'!E173</f>
        <v>19605.36</v>
      </c>
      <c r="E169" s="2">
        <v>0</v>
      </c>
      <c r="F169" s="2">
        <v>0</v>
      </c>
      <c r="G169" s="3">
        <f t="shared" si="0"/>
        <v>10923.94464</v>
      </c>
      <c r="H169" s="3">
        <f t="shared" si="1"/>
        <v>0.60000000000218279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359.14</v>
      </c>
      <c r="D170" s="2">
        <f>'PR-RAS'!E174</f>
        <v>494.75</v>
      </c>
      <c r="E170" s="2">
        <v>0</v>
      </c>
      <c r="F170" s="2">
        <v>0</v>
      </c>
      <c r="G170" s="3">
        <f t="shared" si="0"/>
        <v>227.92015999999998</v>
      </c>
      <c r="H170" s="3">
        <f t="shared" si="1"/>
        <v>0.38999999999998636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1779.44</v>
      </c>
      <c r="D171" s="2">
        <f>'PR-RAS'!E175</f>
        <v>1873.07</v>
      </c>
      <c r="E171" s="2">
        <v>0</v>
      </c>
      <c r="F171" s="2">
        <v>0</v>
      </c>
      <c r="G171" s="3">
        <f t="shared" si="0"/>
        <v>939.34860000000003</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1045.1600000000001</v>
      </c>
      <c r="D173" s="2">
        <f>'PR-RAS'!E177</f>
        <v>0</v>
      </c>
      <c r="E173" s="2">
        <v>0</v>
      </c>
      <c r="F173" s="2">
        <v>0</v>
      </c>
      <c r="G173" s="3">
        <f t="shared" si="0"/>
        <v>179.76751999999999</v>
      </c>
      <c r="H173" s="3">
        <f t="shared" si="1"/>
        <v>0.16000000000008185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20887.850000000002</v>
      </c>
      <c r="D174" s="2">
        <f>'PR-RAS'!E178</f>
        <v>27835.759999999998</v>
      </c>
      <c r="E174" s="2">
        <v>0</v>
      </c>
      <c r="F174" s="2">
        <v>0</v>
      </c>
      <c r="G174" s="3">
        <f t="shared" si="0"/>
        <v>13244.771009999999</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3586.6</v>
      </c>
      <c r="D175" s="2">
        <f>'PR-RAS'!E179</f>
        <v>3523.59</v>
      </c>
      <c r="E175" s="2">
        <v>0</v>
      </c>
      <c r="F175" s="2">
        <v>0</v>
      </c>
      <c r="G175" s="3">
        <f t="shared" si="0"/>
        <v>1850.27772</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3157.47</v>
      </c>
      <c r="D176" s="2">
        <f>'PR-RAS'!E180</f>
        <v>9211.93</v>
      </c>
      <c r="E176" s="2">
        <v>0</v>
      </c>
      <c r="F176" s="2">
        <v>0</v>
      </c>
      <c r="G176" s="3">
        <f t="shared" si="0"/>
        <v>3776.7327500000001</v>
      </c>
      <c r="H176" s="3">
        <f t="shared" si="1"/>
        <v>0.53999999999950887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680</v>
      </c>
      <c r="E177" s="2">
        <v>0</v>
      </c>
      <c r="F177" s="2">
        <v>0</v>
      </c>
      <c r="G177" s="3">
        <f t="shared" si="0"/>
        <v>239.35999999999999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4949.95</v>
      </c>
      <c r="D178" s="2">
        <f>'PR-RAS'!E182</f>
        <v>3372.38</v>
      </c>
      <c r="E178" s="2">
        <v>0</v>
      </c>
      <c r="F178" s="2">
        <v>0</v>
      </c>
      <c r="G178" s="3">
        <f t="shared" si="0"/>
        <v>2069.9636699999996</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1927.59</v>
      </c>
      <c r="D179" s="2">
        <f>'PR-RAS'!E183</f>
        <v>1785.12</v>
      </c>
      <c r="E179" s="2">
        <v>0</v>
      </c>
      <c r="F179" s="2">
        <v>0</v>
      </c>
      <c r="G179" s="3">
        <f t="shared" si="0"/>
        <v>978.61373999999989</v>
      </c>
      <c r="H179" s="3">
        <f t="shared" si="1"/>
        <v>0.52999999999997272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2785.4</v>
      </c>
      <c r="D180" s="2">
        <f>'PR-RAS'!E184</f>
        <v>2385.16</v>
      </c>
      <c r="E180" s="2">
        <v>0</v>
      </c>
      <c r="F180" s="2">
        <v>0</v>
      </c>
      <c r="G180" s="3">
        <f t="shared" si="0"/>
        <v>1352.4738799999998</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1514.72</v>
      </c>
      <c r="D181" s="2">
        <f>'PR-RAS'!E185</f>
        <v>3058.75</v>
      </c>
      <c r="E181" s="2">
        <v>0</v>
      </c>
      <c r="F181" s="2">
        <v>0</v>
      </c>
      <c r="G181" s="3">
        <f t="shared" si="0"/>
        <v>1373.7996000000001</v>
      </c>
      <c r="H181" s="3">
        <f t="shared" si="1"/>
        <v>0.52999999999997272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1801.42</v>
      </c>
      <c r="D182" s="2">
        <f>'PR-RAS'!E186</f>
        <v>3316.03</v>
      </c>
      <c r="E182" s="2">
        <v>0</v>
      </c>
      <c r="F182" s="2">
        <v>0</v>
      </c>
      <c r="G182" s="3">
        <f t="shared" si="0"/>
        <v>1526.4598799999999</v>
      </c>
      <c r="H182" s="3">
        <f t="shared" si="1"/>
        <v>0.45000000000027285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1164.7</v>
      </c>
      <c r="D183" s="2">
        <f>'PR-RAS'!E187</f>
        <v>502.8</v>
      </c>
      <c r="E183" s="2">
        <v>0</v>
      </c>
      <c r="F183" s="2">
        <v>0</v>
      </c>
      <c r="G183" s="3">
        <f t="shared" si="0"/>
        <v>394.99460000000005</v>
      </c>
      <c r="H183" s="3">
        <f t="shared" si="1"/>
        <v>0.49999999999994316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3239.4</v>
      </c>
      <c r="D190" s="2">
        <f>'PR-RAS'!E194</f>
        <v>3940.4</v>
      </c>
      <c r="E190" s="2">
        <v>0</v>
      </c>
      <c r="F190" s="2">
        <v>0</v>
      </c>
      <c r="G190" s="3">
        <f t="shared" si="0"/>
        <v>2101.7178000000004</v>
      </c>
      <c r="H190" s="3">
        <f t="shared" si="1"/>
        <v>0.8000000000001819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210</v>
      </c>
      <c r="E194" s="2">
        <v>0</v>
      </c>
      <c r="F194" s="2">
        <v>0</v>
      </c>
      <c r="G194" s="3">
        <f t="shared" si="0"/>
        <v>112.53637000000001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2710.11</v>
      </c>
      <c r="E195" s="2">
        <v>0</v>
      </c>
      <c r="F195" s="2">
        <v>0</v>
      </c>
      <c r="G195" s="3">
        <f t="shared" si="0"/>
        <v>1437.1946800000001</v>
      </c>
      <c r="H195" s="3">
        <f t="shared" si="1"/>
        <v>0.11000000000012733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1088.31</v>
      </c>
      <c r="D197" s="2">
        <f>'PR-RAS'!E201</f>
        <v>1020.29</v>
      </c>
      <c r="E197" s="2">
        <v>0</v>
      </c>
      <c r="F197" s="2">
        <v>0</v>
      </c>
      <c r="G197" s="3">
        <f t="shared" si="0"/>
        <v>613.26243999999997</v>
      </c>
      <c r="H197" s="3">
        <f t="shared" si="1"/>
        <v>0.59999999999990905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593.97</v>
      </c>
      <c r="D198" s="2">
        <f>'PR-RAS'!E202</f>
        <v>212.58</v>
      </c>
      <c r="E198" s="2">
        <v>0</v>
      </c>
      <c r="F198" s="2">
        <v>0</v>
      </c>
      <c r="G198" s="3">
        <f t="shared" si="0"/>
        <v>200.76861000000002</v>
      </c>
      <c r="H198" s="3">
        <f t="shared" si="1"/>
        <v>0.44999999999996021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593.97</v>
      </c>
      <c r="D212" s="2">
        <f>'PR-RAS'!E216</f>
        <v>212.58</v>
      </c>
      <c r="E212" s="2">
        <v>0</v>
      </c>
      <c r="F212" s="2">
        <v>0</v>
      </c>
      <c r="G212" s="3">
        <f t="shared" si="0"/>
        <v>215.03643000000002</v>
      </c>
      <c r="H212" s="3">
        <f t="shared" si="1"/>
        <v>0.44999999999996021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593.97</v>
      </c>
      <c r="D213" s="2">
        <f>'PR-RAS'!E217</f>
        <v>208.47</v>
      </c>
      <c r="E213" s="2">
        <v>0</v>
      </c>
      <c r="F213" s="2">
        <v>0</v>
      </c>
      <c r="G213" s="3">
        <f t="shared" si="0"/>
        <v>214.31292000000002</v>
      </c>
      <c r="H213" s="3">
        <f t="shared" si="1"/>
        <v>0.49999999999997158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4.1100000000000003</v>
      </c>
      <c r="E215" s="2">
        <v>0</v>
      </c>
      <c r="F215" s="2">
        <v>0</v>
      </c>
      <c r="G215" s="3">
        <f t="shared" si="0"/>
        <v>1.7590800000000002</v>
      </c>
      <c r="H215" s="3">
        <f t="shared" si="1"/>
        <v>0.11000000000000032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9592.2800000000007</v>
      </c>
      <c r="D258" s="2">
        <f>'PR-RAS'!E262</f>
        <v>10228.89</v>
      </c>
      <c r="E258" s="2">
        <v>0</v>
      </c>
      <c r="F258" s="2">
        <v>0</v>
      </c>
      <c r="G258" s="3">
        <f t="shared" si="0"/>
        <v>7722.8654199999992</v>
      </c>
      <c r="H258" s="3">
        <f t="shared" si="1"/>
        <v>0.39000000000123691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9592.2800000000007</v>
      </c>
      <c r="D265" s="2">
        <f>'PR-RAS'!E269</f>
        <v>10228.89</v>
      </c>
      <c r="E265" s="2">
        <v>0</v>
      </c>
      <c r="F265" s="2">
        <v>0</v>
      </c>
      <c r="G265" s="3">
        <f t="shared" si="0"/>
        <v>7933.2158399999998</v>
      </c>
      <c r="H265" s="3">
        <f t="shared" si="1"/>
        <v>0.39000000000123691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9592.2800000000007</v>
      </c>
      <c r="D267" s="2">
        <f>'PR-RAS'!E271</f>
        <v>10228.89</v>
      </c>
      <c r="E267" s="2">
        <v>0</v>
      </c>
      <c r="F267" s="2">
        <v>0</v>
      </c>
      <c r="G267" s="3">
        <f t="shared" si="0"/>
        <v>7993.3159599999999</v>
      </c>
      <c r="H267" s="3">
        <f t="shared" si="1"/>
        <v>0.39000000000123691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924649.79</v>
      </c>
      <c r="D295" s="2">
        <f>'PR-RAS'!E299</f>
        <v>1037629.9599999998</v>
      </c>
      <c r="E295" s="2">
        <v>0</v>
      </c>
      <c r="F295" s="2">
        <v>0</v>
      </c>
      <c r="G295" s="3">
        <f t="shared" si="12"/>
        <v>881973.45473999996</v>
      </c>
      <c r="H295" s="3">
        <f t="shared" si="13"/>
        <v>0.25000000011641532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8779.5999999999767</v>
      </c>
      <c r="D297" s="2">
        <f>'PR-RAS'!E301</f>
        <v>54361.079999999842</v>
      </c>
      <c r="E297" s="2">
        <v>0</v>
      </c>
      <c r="F297" s="2">
        <v>0</v>
      </c>
      <c r="G297" s="3">
        <f t="shared" si="12"/>
        <v>34780.5209599999</v>
      </c>
      <c r="H297" s="3">
        <f t="shared" si="13"/>
        <v>0.47999999986495823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7857.66</v>
      </c>
      <c r="D298" s="2">
        <f>'PR-RAS'!E302</f>
        <v>0</v>
      </c>
      <c r="E298" s="2">
        <v>0</v>
      </c>
      <c r="F298" s="2">
        <v>0</v>
      </c>
      <c r="G298" s="3">
        <f t="shared" si="12"/>
        <v>2333.7250199999999</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1745.34</v>
      </c>
      <c r="E299" s="2">
        <v>0</v>
      </c>
      <c r="F299" s="2">
        <v>0</v>
      </c>
      <c r="G299" s="3">
        <f t="shared" si="12"/>
        <v>1040.22264</v>
      </c>
      <c r="H299" s="3">
        <f t="shared" si="13"/>
        <v>0.33999999999991815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69684.320000000007</v>
      </c>
      <c r="E300" s="2">
        <v>0</v>
      </c>
      <c r="F300" s="2">
        <v>0</v>
      </c>
      <c r="G300" s="3">
        <f t="shared" si="12"/>
        <v>41671.223360000004</v>
      </c>
      <c r="H300" s="3">
        <f t="shared" si="13"/>
        <v>0.32000000000698492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823.40000000000009</v>
      </c>
      <c r="D355" s="2">
        <f>'PR-RAS'!E360</f>
        <v>20336.020000000004</v>
      </c>
      <c r="E355" s="2">
        <v>0</v>
      </c>
      <c r="F355" s="2">
        <v>0</v>
      </c>
      <c r="G355" s="3">
        <f t="shared" si="12"/>
        <v>14689.385760000003</v>
      </c>
      <c r="H355" s="3">
        <f t="shared" si="13"/>
        <v>0.42000000000416549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311.73</v>
      </c>
      <c r="D368" s="2">
        <f>'PR-RAS'!E373</f>
        <v>17752.870000000003</v>
      </c>
      <c r="E368" s="2">
        <v>0</v>
      </c>
      <c r="F368" s="2">
        <v>0</v>
      </c>
      <c r="G368" s="3">
        <f t="shared" si="12"/>
        <v>13145.011490000003</v>
      </c>
      <c r="H368" s="3">
        <f t="shared" si="13"/>
        <v>0.39999999999736247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17440.88</v>
      </c>
      <c r="E374" s="2">
        <v>0</v>
      </c>
      <c r="F374" s="2">
        <v>0</v>
      </c>
      <c r="G374" s="3">
        <f t="shared" si="12"/>
        <v>13010.896480000001</v>
      </c>
      <c r="H374" s="3">
        <f t="shared" si="13"/>
        <v>0.11999999999898137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10000</v>
      </c>
      <c r="E375" s="2">
        <v>0</v>
      </c>
      <c r="F375" s="2">
        <v>0</v>
      </c>
      <c r="G375" s="3">
        <f t="shared" si="12"/>
        <v>7480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2012.78</v>
      </c>
      <c r="E376" s="2">
        <v>0</v>
      </c>
      <c r="F376" s="2">
        <v>0</v>
      </c>
      <c r="G376" s="3">
        <f t="shared" si="12"/>
        <v>1509.585</v>
      </c>
      <c r="H376" s="3">
        <f t="shared" si="13"/>
        <v>0.22000000000002728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5428.1</v>
      </c>
      <c r="E381" s="2">
        <v>0</v>
      </c>
      <c r="F381" s="2">
        <v>0</v>
      </c>
      <c r="G381" s="3">
        <f t="shared" si="12"/>
        <v>4125.3560000000007</v>
      </c>
      <c r="H381" s="3">
        <f t="shared" si="13"/>
        <v>0.1000000000003638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311.73</v>
      </c>
      <c r="D388" s="2">
        <f>'PR-RAS'!E393</f>
        <v>311.99</v>
      </c>
      <c r="E388" s="2">
        <v>0</v>
      </c>
      <c r="F388" s="2">
        <v>0</v>
      </c>
      <c r="G388" s="3">
        <f t="shared" si="12"/>
        <v>362.11977000000002</v>
      </c>
      <c r="H388" s="3">
        <f t="shared" si="13"/>
        <v>0.27999999999997272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311.73</v>
      </c>
      <c r="D389" s="2">
        <f>'PR-RAS'!E394</f>
        <v>311.99</v>
      </c>
      <c r="E389" s="2">
        <v>0</v>
      </c>
      <c r="F389" s="2">
        <v>0</v>
      </c>
      <c r="G389" s="3">
        <f t="shared" si="12"/>
        <v>363.05548000000005</v>
      </c>
      <c r="H389" s="3">
        <f t="shared" si="13"/>
        <v>0.27999999999997272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511.67</v>
      </c>
      <c r="D401" s="2">
        <f>'PR-RAS'!E406</f>
        <v>2583.15</v>
      </c>
      <c r="E401" s="2">
        <v>0</v>
      </c>
      <c r="F401" s="2">
        <v>0</v>
      </c>
      <c r="G401" s="3">
        <f t="shared" si="12"/>
        <v>2271.1880000000001</v>
      </c>
      <c r="H401" s="3">
        <f t="shared" si="13"/>
        <v>0.48000000000007503</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511.67</v>
      </c>
      <c r="D402" s="2">
        <f>'PR-RAS'!E407</f>
        <v>2583.15</v>
      </c>
      <c r="E402" s="2">
        <v>0</v>
      </c>
      <c r="F402" s="2">
        <v>0</v>
      </c>
      <c r="G402" s="3">
        <f t="shared" si="12"/>
        <v>2276.8659700000003</v>
      </c>
      <c r="H402" s="3">
        <f t="shared" si="13"/>
        <v>0.48000000000007503</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511.67</v>
      </c>
      <c r="D404" s="2">
        <f>'PR-RAS'!E409</f>
        <v>2583.15</v>
      </c>
      <c r="E404" s="2">
        <v>0</v>
      </c>
      <c r="F404" s="2">
        <v>0</v>
      </c>
      <c r="G404" s="3">
        <f t="shared" si="12"/>
        <v>2288.2219100000002</v>
      </c>
      <c r="H404" s="3">
        <f t="shared" si="13"/>
        <v>0.48000000000007503</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823.40000000000009</v>
      </c>
      <c r="D413" s="2">
        <f>'PR-RAS'!E418</f>
        <v>20336.020000000004</v>
      </c>
      <c r="E413" s="2">
        <v>0</v>
      </c>
      <c r="F413" s="2">
        <v>0</v>
      </c>
      <c r="G413" s="3">
        <f t="shared" si="12"/>
        <v>17096.121280000003</v>
      </c>
      <c r="H413" s="3">
        <f t="shared" si="13"/>
        <v>0.42000000000416549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915870.19000000006</v>
      </c>
      <c r="D417" s="2">
        <f>'PR-RAS'!E422</f>
        <v>983268.88</v>
      </c>
      <c r="E417" s="2">
        <v>0</v>
      </c>
      <c r="F417" s="2">
        <v>0</v>
      </c>
      <c r="G417" s="3">
        <f t="shared" si="12"/>
        <v>1199081.7072000001</v>
      </c>
      <c r="H417" s="3">
        <f t="shared" si="13"/>
        <v>0.31000000005587935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925473.19000000006</v>
      </c>
      <c r="D418" s="2">
        <f>'PR-RAS'!E423</f>
        <v>1057965.9799999997</v>
      </c>
      <c r="E418" s="2">
        <v>0</v>
      </c>
      <c r="F418" s="2">
        <v>0</v>
      </c>
      <c r="G418" s="3">
        <f t="shared" si="12"/>
        <v>1268265.9475499997</v>
      </c>
      <c r="H418" s="3">
        <f t="shared" si="13"/>
        <v>0.21000000031199306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9603</v>
      </c>
      <c r="D420" s="2">
        <f>'PR-RAS'!E425</f>
        <v>74697.099999999744</v>
      </c>
      <c r="E420" s="2">
        <v>0</v>
      </c>
      <c r="F420" s="2">
        <v>0</v>
      </c>
      <c r="G420" s="3">
        <f t="shared" si="12"/>
        <v>66619.826799999777</v>
      </c>
      <c r="H420" s="3">
        <f t="shared" si="13"/>
        <v>9.9999999743886292E-2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7857.66</v>
      </c>
      <c r="D421" s="2">
        <f>'PR-RAS'!E426</f>
        <v>0</v>
      </c>
      <c r="E421" s="2">
        <v>0</v>
      </c>
      <c r="F421" s="2">
        <v>0</v>
      </c>
      <c r="G421" s="3">
        <f t="shared" si="12"/>
        <v>3300.2171999999996</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1745.34</v>
      </c>
      <c r="E422" s="2">
        <v>0</v>
      </c>
      <c r="F422" s="2">
        <v>0</v>
      </c>
      <c r="G422" s="3">
        <f t="shared" si="12"/>
        <v>1469.5762799999998</v>
      </c>
      <c r="H422" s="3">
        <f t="shared" si="13"/>
        <v>0.33999999999991815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69684.320000000007</v>
      </c>
      <c r="E423" s="2">
        <v>0</v>
      </c>
      <c r="F423" s="2">
        <v>0</v>
      </c>
      <c r="G423" s="3">
        <f t="shared" si="12"/>
        <v>58813.566080000004</v>
      </c>
      <c r="H423" s="3">
        <f t="shared" si="13"/>
        <v>0.32000000000698492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915870.19000000006</v>
      </c>
      <c r="D637" s="2">
        <f>'PR-RAS'!E643</f>
        <v>983268.88</v>
      </c>
      <c r="E637" s="2">
        <v>0</v>
      </c>
      <c r="F637" s="2">
        <v>0</v>
      </c>
      <c r="G637" s="3">
        <f t="shared" si="14"/>
        <v>1833211.4562000001</v>
      </c>
      <c r="H637" s="3">
        <f t="shared" si="15"/>
        <v>0.31000000005587935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925473.19000000006</v>
      </c>
      <c r="D638" s="2">
        <f>'PR-RAS'!E644</f>
        <v>1057965.9799999997</v>
      </c>
      <c r="E638" s="2">
        <v>0</v>
      </c>
      <c r="F638" s="2">
        <v>0</v>
      </c>
      <c r="G638" s="3">
        <f t="shared" si="14"/>
        <v>1937375.0805499996</v>
      </c>
      <c r="H638" s="3">
        <f t="shared" si="15"/>
        <v>0.21000000031199306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9603</v>
      </c>
      <c r="D640" s="2">
        <f>'PR-RAS'!E646</f>
        <v>74697.099999999744</v>
      </c>
      <c r="E640" s="2">
        <v>0</v>
      </c>
      <c r="F640" s="2">
        <v>0</v>
      </c>
      <c r="G640" s="3">
        <f t="shared" si="14"/>
        <v>101599.21079999968</v>
      </c>
      <c r="H640" s="3">
        <f t="shared" si="15"/>
        <v>9.9999999743886292E-2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7857.66</v>
      </c>
      <c r="D641" s="2">
        <f>'PR-RAS'!E647</f>
        <v>0</v>
      </c>
      <c r="E641" s="2">
        <v>0</v>
      </c>
      <c r="F641" s="2">
        <v>0</v>
      </c>
      <c r="G641" s="3">
        <f t="shared" si="14"/>
        <v>5028.9023999999999</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1745.34</v>
      </c>
      <c r="E642" s="2">
        <v>0</v>
      </c>
      <c r="F642" s="2">
        <v>0</v>
      </c>
      <c r="G642" s="3">
        <f t="shared" si="14"/>
        <v>2237.5258800000001</v>
      </c>
      <c r="H642" s="3">
        <f t="shared" si="15"/>
        <v>0.33999999999991815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1745.3400000000001</v>
      </c>
      <c r="D644" s="2">
        <f>'PR-RAS'!E650</f>
        <v>76442.43999999974</v>
      </c>
      <c r="E644" s="2">
        <v>0</v>
      </c>
      <c r="F644" s="2">
        <v>0</v>
      </c>
      <c r="G644" s="3">
        <f t="shared" si="14"/>
        <v>99427.231459999661</v>
      </c>
      <c r="H644" s="3">
        <f t="shared" si="15"/>
        <v>0.77999999974053935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64222.83</v>
      </c>
      <c r="D645" s="2">
        <f>'PR-RAS'!E651</f>
        <v>0</v>
      </c>
      <c r="E645" s="2">
        <v>0</v>
      </c>
      <c r="F645" s="2">
        <v>0</v>
      </c>
      <c r="G645" s="3">
        <f t="shared" si="14"/>
        <v>41359.502520000002</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9674.68</v>
      </c>
      <c r="D646" s="2">
        <f>'PR-RAS'!E653</f>
        <v>4282.97</v>
      </c>
      <c r="E646" s="2">
        <v>0</v>
      </c>
      <c r="F646" s="2">
        <v>0</v>
      </c>
      <c r="G646" s="3">
        <f t="shared" si="14"/>
        <v>11765.199900000001</v>
      </c>
      <c r="H646" s="3">
        <f t="shared" si="15"/>
        <v>0.3499999999994543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927625.55</v>
      </c>
      <c r="D647" s="2">
        <f>'PR-RAS'!E654</f>
        <v>79953.03</v>
      </c>
      <c r="E647" s="2">
        <v>0</v>
      </c>
      <c r="F647" s="2">
        <v>0</v>
      </c>
      <c r="G647" s="3">
        <f t="shared" si="14"/>
        <v>702545.42006000003</v>
      </c>
      <c r="H647" s="3">
        <f t="shared" si="15"/>
        <v>0.47999999995226972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933017.26</v>
      </c>
      <c r="D648" s="2">
        <f>'PR-RAS'!E655</f>
        <v>83331.039999999994</v>
      </c>
      <c r="E648" s="2">
        <v>0</v>
      </c>
      <c r="F648" s="2">
        <v>0</v>
      </c>
      <c r="G648" s="3">
        <f t="shared" si="14"/>
        <v>711492.53298000002</v>
      </c>
      <c r="H648" s="3">
        <f t="shared" si="15"/>
        <v>0.30000000000291038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4282.9700000000885</v>
      </c>
      <c r="D649" s="2">
        <f>'PR-RAS'!E656</f>
        <v>904.9600000000064</v>
      </c>
      <c r="E649" s="2">
        <v>0</v>
      </c>
      <c r="F649" s="2">
        <v>0</v>
      </c>
      <c r="G649" s="3">
        <f t="shared" si="14"/>
        <v>3948.1927200000659</v>
      </c>
      <c r="H649" s="3">
        <f t="shared" si="15"/>
        <v>6.9999999905121513E-2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31</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46333.82</v>
      </c>
      <c r="D676" s="2">
        <f>'PR-RAS'!E683</f>
        <v>885133.86</v>
      </c>
      <c r="E676" s="2">
        <v>0</v>
      </c>
      <c r="F676" s="2">
        <v>0</v>
      </c>
      <c r="G676" s="3">
        <f t="shared" si="14"/>
        <v>1226206.0395000002</v>
      </c>
      <c r="H676" s="3">
        <f t="shared" si="15"/>
        <v>0.32000000001426088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803161.99</v>
      </c>
      <c r="D677" s="2">
        <f>'PR-RAS'!E684</f>
        <v>8672.7000000000007</v>
      </c>
      <c r="E677" s="2">
        <v>0</v>
      </c>
      <c r="F677" s="2">
        <v>0</v>
      </c>
      <c r="G677" s="3">
        <f t="shared" si="14"/>
        <v>554662.9956400001</v>
      </c>
      <c r="H677" s="3">
        <f t="shared" si="15"/>
        <v>0.31000000000858563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821.67</v>
      </c>
      <c r="D678" s="2">
        <f>'PR-RAS'!E685</f>
        <v>2802.35</v>
      </c>
      <c r="E678" s="2">
        <v>0</v>
      </c>
      <c r="F678" s="2">
        <v>0</v>
      </c>
      <c r="G678" s="3">
        <f t="shared" si="14"/>
        <v>4350.6524900000004</v>
      </c>
      <c r="H678" s="3">
        <f t="shared" si="15"/>
        <v>0.67999999999994998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7139.64</v>
      </c>
      <c r="D696" s="2">
        <f>'PR-RAS'!E703</f>
        <v>0</v>
      </c>
      <c r="E696" s="2">
        <v>0</v>
      </c>
      <c r="F696" s="2">
        <v>0</v>
      </c>
      <c r="G696" s="3">
        <f t="shared" si="14"/>
        <v>4962.0497999999998</v>
      </c>
      <c r="H696" s="3">
        <f t="shared" si="15"/>
        <v>0.35999999999967258</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6334.54</v>
      </c>
      <c r="D717" s="2">
        <f>'PR-RAS'!E724</f>
        <v>4567.9799999999996</v>
      </c>
      <c r="E717" s="2">
        <v>0</v>
      </c>
      <c r="F717" s="2">
        <v>0</v>
      </c>
      <c r="G717" s="3">
        <f t="shared" si="14"/>
        <v>11076.877999999999</v>
      </c>
      <c r="H717" s="3">
        <f t="shared" si="15"/>
        <v>0.48000000000047294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2017.95</v>
      </c>
      <c r="D725" s="2">
        <f>'PR-RAS'!E732</f>
        <v>2653.09</v>
      </c>
      <c r="E725" s="2">
        <v>0</v>
      </c>
      <c r="F725" s="2">
        <v>0</v>
      </c>
      <c r="G725" s="3">
        <f t="shared" si="14"/>
        <v>5302.6701199999998</v>
      </c>
      <c r="H725" s="3">
        <f t="shared" si="15"/>
        <v>0.14000000000010004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4304.04</v>
      </c>
      <c r="E726" s="2">
        <v>0</v>
      </c>
      <c r="F726" s="2">
        <v>0</v>
      </c>
      <c r="G726" s="3">
        <f t="shared" si="14"/>
        <v>6880.945999999999</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28316.63</v>
      </c>
      <c r="D727" s="2">
        <f>'PR-RAS'!E734</f>
        <v>30187.91</v>
      </c>
      <c r="E727" s="2">
        <v>0</v>
      </c>
      <c r="F727" s="2">
        <v>0</v>
      </c>
      <c r="G727" s="3">
        <f t="shared" si="14"/>
        <v>64390.718699999998</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2247.6999999999998</v>
      </c>
      <c r="D729" s="2">
        <f>'PR-RAS'!E736</f>
        <v>1299.8</v>
      </c>
      <c r="E729" s="2">
        <v>0</v>
      </c>
      <c r="F729" s="2">
        <v>0</v>
      </c>
      <c r="G729" s="3">
        <f t="shared" si="14"/>
        <v>3528.8343999999993</v>
      </c>
      <c r="H729" s="3">
        <f t="shared" si="15"/>
        <v>0.50000000000022737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313.08999999999997</v>
      </c>
      <c r="D731" s="2">
        <f>'PR-RAS'!E738</f>
        <v>424.12</v>
      </c>
      <c r="E731" s="2">
        <v>0</v>
      </c>
      <c r="F731" s="2">
        <v>0</v>
      </c>
      <c r="G731" s="3">
        <f t="shared" si="14"/>
        <v>847.77089999999987</v>
      </c>
      <c r="H731" s="3">
        <f t="shared" si="15"/>
        <v>0.20999999999997954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9592.2800000000007</v>
      </c>
      <c r="D848" s="2">
        <f>'PR-RAS'!E855</f>
        <v>10228.89</v>
      </c>
      <c r="E848" s="2">
        <v>0</v>
      </c>
      <c r="F848" s="2">
        <v>0</v>
      </c>
      <c r="G848" s="3">
        <f t="shared" si="34"/>
        <v>25452.400819999999</v>
      </c>
      <c r="H848" s="3">
        <f t="shared" si="35"/>
        <v>0.39000000000123691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2494581.7399999998</v>
      </c>
      <c r="D1011" s="7">
        <f>BILANCA!E6</f>
        <v>2466348.88</v>
      </c>
      <c r="E1011" s="7">
        <v>0</v>
      </c>
      <c r="F1011" s="7">
        <v>0</v>
      </c>
      <c r="G1011" s="8">
        <f t="shared" ref="G1011:G1306" si="38">B1011/1000*C1011+B1011/500*D1011</f>
        <v>7427.2794999999996</v>
      </c>
      <c r="H1011" s="8">
        <f t="shared" si="35"/>
        <v>0.38000000035390258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2423723.9</v>
      </c>
      <c r="D1012" s="2">
        <f>BILANCA!E7</f>
        <v>2388351.65</v>
      </c>
      <c r="E1012" s="2">
        <v>0</v>
      </c>
      <c r="F1012" s="2">
        <v>0</v>
      </c>
      <c r="G1012" s="3">
        <f t="shared" si="38"/>
        <v>14400.8544</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158.25</v>
      </c>
      <c r="D1013" s="2">
        <f>BILANCA!E8</f>
        <v>158.25</v>
      </c>
      <c r="E1013" s="2">
        <v>0</v>
      </c>
      <c r="F1013" s="2">
        <v>0</v>
      </c>
      <c r="G1013" s="3">
        <f t="shared" si="38"/>
        <v>1.42425</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158.25</v>
      </c>
      <c r="D1014" s="2">
        <f>BILANCA!E9</f>
        <v>158.25</v>
      </c>
      <c r="E1014" s="2">
        <v>0</v>
      </c>
      <c r="F1014" s="2">
        <v>0</v>
      </c>
      <c r="G1014" s="3">
        <f t="shared" si="38"/>
        <v>1.899</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2423565.65</v>
      </c>
      <c r="D1017" s="2">
        <f>BILANCA!E12</f>
        <v>2388193.4</v>
      </c>
      <c r="E1017" s="2">
        <v>0</v>
      </c>
      <c r="F1017" s="2">
        <v>0</v>
      </c>
      <c r="G1017" s="3">
        <f t="shared" si="38"/>
        <v>50399.667150000001</v>
      </c>
      <c r="H1017" s="3">
        <f t="shared" si="35"/>
        <v>0.75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2388202.7799999998</v>
      </c>
      <c r="D1018" s="2">
        <f>BILANCA!E13</f>
        <v>2352799.0299999998</v>
      </c>
      <c r="E1018" s="2">
        <v>0</v>
      </c>
      <c r="F1018" s="2">
        <v>0</v>
      </c>
      <c r="G1018" s="3">
        <f t="shared" si="38"/>
        <v>56750.406719999992</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2823649.86</v>
      </c>
      <c r="D1020" s="2">
        <f>BILANCA!E15</f>
        <v>2823649.86</v>
      </c>
      <c r="E1020" s="2">
        <v>0</v>
      </c>
      <c r="F1020" s="2">
        <v>0</v>
      </c>
      <c r="G1020" s="3">
        <f t="shared" si="38"/>
        <v>84709.495800000004</v>
      </c>
      <c r="H1020" s="3">
        <f t="shared" si="35"/>
        <v>0.28000000026077032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28077.58</v>
      </c>
      <c r="D1022" s="2">
        <f>BILANCA!E17</f>
        <v>28077.58</v>
      </c>
      <c r="E1022" s="2">
        <v>0</v>
      </c>
      <c r="F1022" s="2">
        <v>0</v>
      </c>
      <c r="G1022" s="3">
        <f t="shared" si="38"/>
        <v>1010.7928800000001</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463524.66</v>
      </c>
      <c r="D1023" s="2">
        <f>BILANCA!E18</f>
        <v>498928.41</v>
      </c>
      <c r="E1023" s="2">
        <v>0</v>
      </c>
      <c r="F1023" s="2">
        <v>0</v>
      </c>
      <c r="G1023" s="3">
        <f t="shared" si="38"/>
        <v>18997.959239999996</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34932.510000000009</v>
      </c>
      <c r="D1024" s="2">
        <f>BILANCA!E19</f>
        <v>32555.660000000003</v>
      </c>
      <c r="E1024" s="2">
        <v>0</v>
      </c>
      <c r="F1024" s="2">
        <v>0</v>
      </c>
      <c r="G1024" s="3">
        <f t="shared" si="38"/>
        <v>1400.6136200000003</v>
      </c>
      <c r="H1024" s="3">
        <f t="shared" si="35"/>
        <v>0.82999999998719431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84446.87</v>
      </c>
      <c r="D1025" s="2">
        <f>BILANCA!E20</f>
        <v>93510.01</v>
      </c>
      <c r="E1025" s="2">
        <v>0</v>
      </c>
      <c r="F1025" s="2">
        <v>0</v>
      </c>
      <c r="G1025" s="3">
        <f t="shared" si="38"/>
        <v>4072.00335</v>
      </c>
      <c r="H1025" s="3">
        <f t="shared" si="35"/>
        <v>0.13999999999941792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2012.78</v>
      </c>
      <c r="E1026" s="2">
        <v>0</v>
      </c>
      <c r="F1026" s="2">
        <v>0</v>
      </c>
      <c r="G1026" s="3">
        <f t="shared" si="38"/>
        <v>64.408960000000008</v>
      </c>
      <c r="H1026" s="3">
        <f t="shared" si="35"/>
        <v>0.22000000000002728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4230.58</v>
      </c>
      <c r="D1027" s="2">
        <f>BILANCA!E22</f>
        <v>4230.58</v>
      </c>
      <c r="E1027" s="2">
        <v>0</v>
      </c>
      <c r="F1027" s="2">
        <v>0</v>
      </c>
      <c r="G1027" s="3">
        <f t="shared" si="38"/>
        <v>215.75958</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3761.32</v>
      </c>
      <c r="D1029" s="2">
        <f>BILANCA!E24</f>
        <v>2047.69</v>
      </c>
      <c r="E1029" s="2">
        <v>0</v>
      </c>
      <c r="F1029" s="2">
        <v>0</v>
      </c>
      <c r="G1029" s="3">
        <f t="shared" si="38"/>
        <v>149.2773</v>
      </c>
      <c r="H1029" s="3">
        <f t="shared" si="35"/>
        <v>0.63000000000010914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51453.15</v>
      </c>
      <c r="D1030" s="2">
        <f>BILANCA!E25</f>
        <v>51453.15</v>
      </c>
      <c r="E1030" s="2">
        <v>0</v>
      </c>
      <c r="F1030" s="2">
        <v>0</v>
      </c>
      <c r="G1030" s="3">
        <f t="shared" si="38"/>
        <v>3087.1890000000003</v>
      </c>
      <c r="H1030" s="3">
        <f t="shared" si="35"/>
        <v>0.30000000000291038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52903.82</v>
      </c>
      <c r="D1031" s="2">
        <f>BILANCA!E26</f>
        <v>58331.92</v>
      </c>
      <c r="E1031" s="2">
        <v>0</v>
      </c>
      <c r="F1031" s="2">
        <v>0</v>
      </c>
      <c r="G1031" s="3">
        <f t="shared" si="38"/>
        <v>3560.9208600000002</v>
      </c>
      <c r="H1031" s="3">
        <f t="shared" si="35"/>
        <v>0.26000000000203727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161863.23000000001</v>
      </c>
      <c r="D1033" s="2">
        <f>BILANCA!E28</f>
        <v>179030.47</v>
      </c>
      <c r="E1033" s="2">
        <v>0</v>
      </c>
      <c r="F1033" s="2">
        <v>0</v>
      </c>
      <c r="G1033" s="3">
        <f t="shared" si="38"/>
        <v>11958.25591</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430.36000000000058</v>
      </c>
      <c r="D1040" s="2">
        <f>BILANCA!E35</f>
        <v>2838.7099999999991</v>
      </c>
      <c r="E1040" s="2">
        <v>0</v>
      </c>
      <c r="F1040" s="2">
        <v>0</v>
      </c>
      <c r="G1040" s="3">
        <f t="shared" si="38"/>
        <v>183.23339999999996</v>
      </c>
      <c r="H1040" s="3">
        <f t="shared" si="35"/>
        <v>0.65000000000145519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54819.46</v>
      </c>
      <c r="D1041" s="2">
        <f>BILANCA!E36</f>
        <v>59786.36</v>
      </c>
      <c r="E1041" s="2">
        <v>0</v>
      </c>
      <c r="F1041" s="2">
        <v>0</v>
      </c>
      <c r="G1041" s="3">
        <f t="shared" si="38"/>
        <v>5406.1575800000001</v>
      </c>
      <c r="H1041" s="3">
        <f t="shared" si="35"/>
        <v>0.81999999999970896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54389.1</v>
      </c>
      <c r="D1045" s="2">
        <f>BILANCA!E40</f>
        <v>56947.65</v>
      </c>
      <c r="E1045" s="2">
        <v>0</v>
      </c>
      <c r="F1045" s="2">
        <v>0</v>
      </c>
      <c r="G1045" s="3">
        <f t="shared" si="38"/>
        <v>5889.9540000000006</v>
      </c>
      <c r="H1045" s="3">
        <f t="shared" si="35"/>
        <v>0.44999999999708962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53535.74</v>
      </c>
      <c r="D1059" s="2">
        <f>BILANCA!E54</f>
        <v>54347</v>
      </c>
      <c r="E1059" s="2">
        <v>0</v>
      </c>
      <c r="F1059" s="2">
        <v>0</v>
      </c>
      <c r="G1059" s="3">
        <f t="shared" si="38"/>
        <v>7949.2572600000003</v>
      </c>
      <c r="H1059" s="3">
        <f t="shared" si="35"/>
        <v>0.26000000000203727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53535.74</v>
      </c>
      <c r="D1060" s="2">
        <f>BILANCA!E55</f>
        <v>54347</v>
      </c>
      <c r="E1060" s="2">
        <v>0</v>
      </c>
      <c r="F1060" s="2">
        <v>0</v>
      </c>
      <c r="G1060" s="3">
        <f t="shared" si="38"/>
        <v>8111.487000000001</v>
      </c>
      <c r="H1060" s="3">
        <f t="shared" si="35"/>
        <v>0.26000000000203727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70857.84</v>
      </c>
      <c r="D1074" s="2">
        <f>BILANCA!E69</f>
        <v>77997.23000000001</v>
      </c>
      <c r="E1074" s="2">
        <v>0</v>
      </c>
      <c r="F1074" s="2">
        <v>0</v>
      </c>
      <c r="G1074" s="3">
        <f t="shared" si="38"/>
        <v>14518.547200000001</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4282.97</v>
      </c>
      <c r="D1075" s="2">
        <f>BILANCA!E70</f>
        <v>904.96</v>
      </c>
      <c r="E1075" s="2">
        <v>0</v>
      </c>
      <c r="F1075" s="2">
        <v>0</v>
      </c>
      <c r="G1075" s="3">
        <f t="shared" si="38"/>
        <v>396.03785000000005</v>
      </c>
      <c r="H1075" s="3">
        <f t="shared" si="35"/>
        <v>6.9999999999708962E-2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4257.0200000000004</v>
      </c>
      <c r="D1076" s="2">
        <f>BILANCA!E71</f>
        <v>904.96</v>
      </c>
      <c r="E1076" s="2">
        <v>0</v>
      </c>
      <c r="F1076" s="2">
        <v>0</v>
      </c>
      <c r="G1076" s="3">
        <f t="shared" si="38"/>
        <v>400.41804000000008</v>
      </c>
      <c r="H1076" s="3">
        <f t="shared" si="35"/>
        <v>6.0000000000400178E-2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4257.0200000000004</v>
      </c>
      <c r="D1077" s="2">
        <f>BILANCA!E72</f>
        <v>904.96</v>
      </c>
      <c r="E1077" s="2">
        <v>0</v>
      </c>
      <c r="F1077" s="2">
        <v>0</v>
      </c>
      <c r="G1077" s="3">
        <f t="shared" si="38"/>
        <v>406.48498000000006</v>
      </c>
      <c r="H1077" s="3">
        <f t="shared" si="35"/>
        <v>6.0000000000400178E-2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25.95</v>
      </c>
      <c r="D1085" s="2">
        <f>BILANCA!E80</f>
        <v>0</v>
      </c>
      <c r="E1085" s="2">
        <v>0</v>
      </c>
      <c r="F1085" s="2">
        <v>0</v>
      </c>
      <c r="G1085" s="3">
        <f t="shared" si="38"/>
        <v>1.9462499999999998</v>
      </c>
      <c r="H1085" s="3">
        <f t="shared" si="35"/>
        <v>5.0000000000000711E-2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2352.04</v>
      </c>
      <c r="D1087" s="2">
        <f>BILANCA!E82</f>
        <v>2895.13</v>
      </c>
      <c r="E1087" s="2">
        <v>0</v>
      </c>
      <c r="F1087" s="2">
        <v>0</v>
      </c>
      <c r="G1087" s="3">
        <f t="shared" si="38"/>
        <v>626.95710000000008</v>
      </c>
      <c r="H1087" s="3">
        <f t="shared" si="35"/>
        <v>0.17000000000007276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2352.04</v>
      </c>
      <c r="D1092" s="2">
        <f>BILANCA!E87</f>
        <v>2895.13</v>
      </c>
      <c r="E1092" s="2">
        <v>0</v>
      </c>
      <c r="F1092" s="2">
        <v>0</v>
      </c>
      <c r="G1092" s="3">
        <f t="shared" si="38"/>
        <v>667.66859999999997</v>
      </c>
      <c r="H1092" s="3">
        <f t="shared" si="35"/>
        <v>0.17000000000007276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74197.140000000014</v>
      </c>
      <c r="E1152" s="2">
        <v>0</v>
      </c>
      <c r="F1152" s="2">
        <v>0</v>
      </c>
      <c r="G1152" s="3">
        <f t="shared" si="38"/>
        <v>21071.987760000004</v>
      </c>
      <c r="H1152" s="3">
        <f t="shared" si="41"/>
        <v>0.14000000001396984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69678.320000000007</v>
      </c>
      <c r="E1155" s="2">
        <v>0</v>
      </c>
      <c r="F1155" s="2">
        <v>0</v>
      </c>
      <c r="G1155" s="3">
        <f t="shared" si="38"/>
        <v>20206.712800000001</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69678.320000000007</v>
      </c>
      <c r="E1161" s="2">
        <v>0</v>
      </c>
      <c r="F1161" s="2">
        <v>0</v>
      </c>
      <c r="G1161" s="3">
        <f t="shared" si="38"/>
        <v>21042.852640000001</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6</v>
      </c>
      <c r="E1165" s="2">
        <v>0</v>
      </c>
      <c r="F1165" s="2">
        <v>0</v>
      </c>
      <c r="G1165" s="3">
        <f t="shared" si="38"/>
        <v>1.8599999999999999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4512.82</v>
      </c>
      <c r="E1167" s="2">
        <v>0</v>
      </c>
      <c r="F1167" s="2">
        <v>0</v>
      </c>
      <c r="G1167" s="3">
        <f t="shared" si="38"/>
        <v>1417.02548</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64222.83</v>
      </c>
      <c r="D1176" s="2">
        <f>BILANCA!E171</f>
        <v>0</v>
      </c>
      <c r="E1176" s="2">
        <v>0</v>
      </c>
      <c r="F1176" s="2">
        <v>0</v>
      </c>
      <c r="G1176" s="3">
        <f t="shared" si="38"/>
        <v>10660.989780000002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64222.83</v>
      </c>
      <c r="D1177" s="2">
        <f>BILANCA!E172</f>
        <v>0</v>
      </c>
      <c r="E1177" s="2">
        <v>0</v>
      </c>
      <c r="F1177" s="2">
        <v>0</v>
      </c>
      <c r="G1177" s="3">
        <f t="shared" si="38"/>
        <v>10725.21261</v>
      </c>
      <c r="H1177" s="3">
        <f t="shared" si="41"/>
        <v>0.16999999999825377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2494581.7400000002</v>
      </c>
      <c r="D1180" s="2">
        <f>BILANCA!E176</f>
        <v>2466348.88</v>
      </c>
      <c r="E1180" s="2">
        <v>0</v>
      </c>
      <c r="F1180" s="2">
        <v>0</v>
      </c>
      <c r="G1180" s="3">
        <f t="shared" si="38"/>
        <v>1262637.5150000001</v>
      </c>
      <c r="H1180" s="3">
        <f t="shared" si="41"/>
        <v>0.37999999988824129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72603.179999999993</v>
      </c>
      <c r="D1181" s="2">
        <f>BILANCA!E177</f>
        <v>84755.35</v>
      </c>
      <c r="E1181" s="2">
        <v>0</v>
      </c>
      <c r="F1181" s="2">
        <v>0</v>
      </c>
      <c r="G1181" s="3">
        <f t="shared" si="38"/>
        <v>41401.473480000008</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72603.179999999993</v>
      </c>
      <c r="D1182" s="2">
        <f>BILANCA!E178</f>
        <v>82222.69</v>
      </c>
      <c r="E1182" s="2">
        <v>0</v>
      </c>
      <c r="F1182" s="2">
        <v>0</v>
      </c>
      <c r="G1182" s="3">
        <f t="shared" si="38"/>
        <v>40772.352319999998</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64222.83</v>
      </c>
      <c r="D1183" s="2">
        <f>BILANCA!E179</f>
        <v>71759.509999999995</v>
      </c>
      <c r="E1183" s="2">
        <v>0</v>
      </c>
      <c r="F1183" s="2">
        <v>0</v>
      </c>
      <c r="G1183" s="3">
        <f t="shared" si="38"/>
        <v>35939.340049999999</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5963.44</v>
      </c>
      <c r="D1184" s="2">
        <f>BILANCA!E180</f>
        <v>10463.18</v>
      </c>
      <c r="E1184" s="2">
        <v>0</v>
      </c>
      <c r="F1184" s="2">
        <v>0</v>
      </c>
      <c r="G1184" s="3">
        <f t="shared" si="38"/>
        <v>4678.8251999999993</v>
      </c>
      <c r="H1184" s="3">
        <f t="shared" si="41"/>
        <v>0.61999999999989086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64.87</v>
      </c>
      <c r="D1185" s="2">
        <f>BILANCA!E181</f>
        <v>0</v>
      </c>
      <c r="E1185" s="2">
        <v>0</v>
      </c>
      <c r="F1185" s="2">
        <v>0</v>
      </c>
      <c r="G1185" s="3">
        <f t="shared" si="38"/>
        <v>11.35225</v>
      </c>
      <c r="H1185" s="3">
        <f t="shared" si="41"/>
        <v>0.12999999999999545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64.87</v>
      </c>
      <c r="D1188" s="2">
        <f>BILANCA!E184</f>
        <v>0</v>
      </c>
      <c r="E1188" s="2">
        <v>0</v>
      </c>
      <c r="F1188" s="2">
        <v>0</v>
      </c>
      <c r="G1188" s="3">
        <f t="shared" si="38"/>
        <v>11.546860000000001</v>
      </c>
      <c r="H1188" s="3">
        <f t="shared" si="41"/>
        <v>0.12999999999999545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2352.04</v>
      </c>
      <c r="D1200" s="2">
        <f>BILANCA!E196</f>
        <v>0</v>
      </c>
      <c r="E1200" s="2">
        <v>0</v>
      </c>
      <c r="F1200" s="2">
        <v>0</v>
      </c>
      <c r="G1200" s="3">
        <f t="shared" si="38"/>
        <v>446.88760000000002</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2532.66</v>
      </c>
      <c r="E1251" s="2">
        <v>0</v>
      </c>
      <c r="F1251" s="2">
        <v>0</v>
      </c>
      <c r="G1251" s="3">
        <f>B1251/1000*C1251+B1251/500*D1251</f>
        <v>1220.7421199999999</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2421978.56</v>
      </c>
      <c r="D1255" s="2">
        <f>BILANCA!E251</f>
        <v>2381593.5299999998</v>
      </c>
      <c r="E1255" s="2">
        <v>0</v>
      </c>
      <c r="F1255" s="2">
        <v>0</v>
      </c>
      <c r="G1255" s="3">
        <f t="shared" si="38"/>
        <v>1760365.5768999998</v>
      </c>
      <c r="H1255" s="3">
        <f t="shared" si="41"/>
        <v>0.91000000014901161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2423723.9</v>
      </c>
      <c r="D1256" s="2">
        <f>BILANCA!E252</f>
        <v>2388351.65</v>
      </c>
      <c r="E1256" s="2">
        <v>0</v>
      </c>
      <c r="F1256" s="2">
        <v>0</v>
      </c>
      <c r="G1256" s="3">
        <f t="shared" si="38"/>
        <v>1771305.0911999999</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2423723.9</v>
      </c>
      <c r="D1257" s="2">
        <f>BILANCA!E253</f>
        <v>2388351.65</v>
      </c>
      <c r="E1257" s="2">
        <v>0</v>
      </c>
      <c r="F1257" s="2">
        <v>0</v>
      </c>
      <c r="G1257" s="3">
        <f t="shared" si="38"/>
        <v>1778505.5183999999</v>
      </c>
      <c r="H1257" s="3">
        <f t="shared" si="41"/>
        <v>0.45000000018626451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-1745.3400000000001</v>
      </c>
      <c r="D1259" s="2">
        <f>BILANCA!E255</f>
        <v>-76442.44</v>
      </c>
      <c r="E1259" s="2">
        <v>0</v>
      </c>
      <c r="F1259" s="2">
        <v>0</v>
      </c>
      <c r="G1259" s="3">
        <f t="shared" si="38"/>
        <v>-38502.924780000001</v>
      </c>
      <c r="H1259" s="3">
        <f t="shared" si="41"/>
        <v>0.78000000000247383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7857.66</v>
      </c>
      <c r="D1260" s="2">
        <f>BILANCA!E256</f>
        <v>0</v>
      </c>
      <c r="E1260" s="2">
        <v>0</v>
      </c>
      <c r="F1260" s="2">
        <v>0</v>
      </c>
      <c r="G1260" s="3">
        <f t="shared" si="38"/>
        <v>1964.415</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7857.66</v>
      </c>
      <c r="D1261" s="2">
        <f>BILANCA!E257</f>
        <v>0</v>
      </c>
      <c r="E1261" s="2">
        <v>0</v>
      </c>
      <c r="F1261" s="2">
        <v>0</v>
      </c>
      <c r="G1261" s="3">
        <f t="shared" si="38"/>
        <v>1972.2726599999999</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9603</v>
      </c>
      <c r="D1264" s="2">
        <f>BILANCA!E260</f>
        <v>76442.44</v>
      </c>
      <c r="E1264" s="2">
        <v>0</v>
      </c>
      <c r="F1264" s="2">
        <v>0</v>
      </c>
      <c r="G1264" s="3">
        <f t="shared" si="38"/>
        <v>41271.921519999996</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9603</v>
      </c>
      <c r="D1266" s="2">
        <f>BILANCA!E262</f>
        <v>76442.44</v>
      </c>
      <c r="E1266" s="2">
        <v>0</v>
      </c>
      <c r="F1266" s="2">
        <v>0</v>
      </c>
      <c r="G1266" s="3">
        <f t="shared" si="38"/>
        <v>41596.897280000005</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69684.320000000007</v>
      </c>
      <c r="E1278" s="2">
        <v>0</v>
      </c>
      <c r="F1278" s="2">
        <v>0</v>
      </c>
      <c r="G1278" s="3">
        <f t="shared" si="38"/>
        <v>37350.795520000007</v>
      </c>
      <c r="H1278" s="3">
        <f t="shared" si="41"/>
        <v>0.32000000000698492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69678.320000000007</v>
      </c>
      <c r="E1281" s="2">
        <v>0</v>
      </c>
      <c r="F1281" s="2">
        <v>0</v>
      </c>
      <c r="G1281" s="3">
        <f t="shared" si="48"/>
        <v>37765.649440000008</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69678.320000000007</v>
      </c>
      <c r="E1287" s="2">
        <v>0</v>
      </c>
      <c r="F1287" s="2">
        <v>0</v>
      </c>
      <c r="G1287" s="3">
        <f t="shared" si="48"/>
        <v>38601.789280000005</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v>
      </c>
      <c r="E1291" s="2">
        <v>0</v>
      </c>
      <c r="F1291" s="2">
        <v>0</v>
      </c>
      <c r="G1291" s="3">
        <f t="shared" si="48"/>
        <v>3.3720000000000003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19713.32</v>
      </c>
      <c r="D1301" s="2">
        <f>BILANCA!E297</f>
        <v>19713.32</v>
      </c>
      <c r="E1301" s="2">
        <v>0</v>
      </c>
      <c r="F1301" s="2">
        <v>0</v>
      </c>
      <c r="G1301" s="3">
        <f t="shared" si="38"/>
        <v>17209.728360000001</v>
      </c>
      <c r="H1301" s="3">
        <f t="shared" si="41"/>
        <v>0.63999999999941792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19713.32</v>
      </c>
      <c r="D1302" s="2">
        <f>BILANCA!E298</f>
        <v>19713.32</v>
      </c>
      <c r="E1302" s="2">
        <v>0</v>
      </c>
      <c r="F1302" s="2">
        <v>0</v>
      </c>
      <c r="G1302" s="3">
        <f t="shared" si="38"/>
        <v>17268.868319999998</v>
      </c>
      <c r="H1302" s="3">
        <f t="shared" si="41"/>
        <v>0.63999999999941792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v>
      </c>
      <c r="E1305" s="2">
        <v>0</v>
      </c>
      <c r="F1305" s="2">
        <v>0</v>
      </c>
      <c r="G1305" s="3">
        <f t="shared" si="38"/>
        <v>3.54</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74191.14</v>
      </c>
      <c r="E1306" s="2">
        <v>0</v>
      </c>
      <c r="F1306" s="2">
        <v>0</v>
      </c>
      <c r="G1306" s="3">
        <f t="shared" si="38"/>
        <v>43921.154879999995</v>
      </c>
      <c r="H1306" s="3">
        <f t="shared" si="41"/>
        <v>0.13999999999941792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2352.04</v>
      </c>
      <c r="D1311" s="2">
        <f>BILANCA!E308</f>
        <v>2895.13</v>
      </c>
      <c r="E1311" s="2">
        <v>0</v>
      </c>
      <c r="F1311" s="2">
        <v>0</v>
      </c>
      <c r="G1311" s="3">
        <f t="shared" si="52"/>
        <v>2450.8323</v>
      </c>
      <c r="H1311" s="3">
        <f t="shared" si="41"/>
        <v>0.17000000000007276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72603.179999999993</v>
      </c>
      <c r="D1339" s="2">
        <f>BILANCA!E336</f>
        <v>0</v>
      </c>
      <c r="E1339" s="2">
        <v>0</v>
      </c>
      <c r="F1339" s="2">
        <v>0</v>
      </c>
      <c r="G1339" s="3">
        <f t="shared" si="52"/>
        <v>23886.446219999998</v>
      </c>
      <c r="H1339" s="3">
        <f t="shared" si="41"/>
        <v>0.17999999999301508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82222.69</v>
      </c>
      <c r="E1340" s="2">
        <v>0</v>
      </c>
      <c r="F1340" s="2">
        <v>0</v>
      </c>
      <c r="G1340" s="3">
        <f t="shared" si="52"/>
        <v>54266.975400000003</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2352.04</v>
      </c>
      <c r="D1347" s="2">
        <f>BILANCA!E344</f>
        <v>0</v>
      </c>
      <c r="E1347" s="2">
        <v>0</v>
      </c>
      <c r="F1347" s="2">
        <v>0</v>
      </c>
      <c r="G1347" s="3">
        <f t="shared" si="52"/>
        <v>792.63747999999998</v>
      </c>
      <c r="H1347" s="3">
        <f t="shared" si="41"/>
        <v>3.999999999996362E-2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2532.66</v>
      </c>
      <c r="E1383" s="2">
        <v>0</v>
      </c>
      <c r="F1383" s="2">
        <v>0</v>
      </c>
      <c r="G1383" s="3">
        <f t="shared" si="59"/>
        <v>1889.3643599999998</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19713.32</v>
      </c>
      <c r="D1390" s="2">
        <f>BILANCA!E387</f>
        <v>19713.32</v>
      </c>
      <c r="E1390" s="2">
        <v>0</v>
      </c>
      <c r="F1390" s="2">
        <v>0</v>
      </c>
      <c r="G1390" s="3">
        <f t="shared" ref="G1390:G1399" si="61">B1390/1000*C1390+B1390/500*D1390</f>
        <v>22473.184799999999</v>
      </c>
      <c r="H1390" s="3">
        <f t="shared" ref="H1390:H1399" si="62">ABS(C1390-ROUND(C1390,0))+ABS(D1390-ROUND(D1390,0))</f>
        <v>0.63999999999941792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925473.19</v>
      </c>
      <c r="D1510" s="2">
        <f>'RAS-funkcijski'!E114</f>
        <v>1057965.98</v>
      </c>
      <c r="E1510" s="2">
        <v>0</v>
      </c>
      <c r="F1510" s="2">
        <v>0</v>
      </c>
      <c r="G1510" s="3">
        <f t="shared" si="52"/>
        <v>334554.56649999996</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886142.19</v>
      </c>
      <c r="D1511" s="2">
        <f>'RAS-funkcijski'!E115</f>
        <v>1024898.3</v>
      </c>
      <c r="E1511" s="2">
        <v>0</v>
      </c>
      <c r="F1511" s="2">
        <v>0</v>
      </c>
      <c r="G1511" s="3">
        <f t="shared" si="52"/>
        <v>325889.20569000003</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886142.19</v>
      </c>
      <c r="D1513" s="2">
        <f>'RAS-funkcijski'!E117</f>
        <v>1024898.3</v>
      </c>
      <c r="E1513" s="2">
        <v>0</v>
      </c>
      <c r="F1513" s="2">
        <v>0</v>
      </c>
      <c r="G1513" s="3">
        <f t="shared" si="52"/>
        <v>331761.08327</v>
      </c>
      <c r="H1513" s="3">
        <f t="shared" si="63"/>
        <v>0.48999999999068677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39331</v>
      </c>
      <c r="D1522" s="2">
        <f>'RAS-funkcijski'!E126</f>
        <v>33067.68</v>
      </c>
      <c r="E1522" s="2">
        <v>0</v>
      </c>
      <c r="F1522" s="2">
        <v>0</v>
      </c>
      <c r="G1522" s="3">
        <f t="shared" si="52"/>
        <v>12866.895919999999</v>
      </c>
      <c r="H1522" s="3">
        <f t="shared" si="63"/>
        <v>0.31999999999970896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925473.19</v>
      </c>
      <c r="D1537" s="14">
        <f>'RAS-funkcijski'!E141</f>
        <v>1057965.98</v>
      </c>
      <c r="E1537" s="14">
        <v>0</v>
      </c>
      <c r="F1537" s="14">
        <v>0</v>
      </c>
      <c r="G1537" s="15">
        <f t="shared" si="52"/>
        <v>416672.50555</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20336.02</v>
      </c>
      <c r="D1538" s="7">
        <f>'P-VRIO'!E5</f>
        <v>61492.33</v>
      </c>
      <c r="E1538" s="7">
        <v>0</v>
      </c>
      <c r="F1538" s="7">
        <v>0</v>
      </c>
      <c r="G1538" s="8">
        <f t="shared" si="52"/>
        <v>143.32068000000001</v>
      </c>
      <c r="H1538" s="8">
        <f t="shared" si="63"/>
        <v>0.35000000000218279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20336.02</v>
      </c>
      <c r="D1539" s="2">
        <f>'P-VRIO'!E6</f>
        <v>61492.33</v>
      </c>
      <c r="E1539" s="2">
        <v>0</v>
      </c>
      <c r="F1539" s="2">
        <v>0</v>
      </c>
      <c r="G1539" s="3">
        <f t="shared" si="52"/>
        <v>286.64136000000002</v>
      </c>
      <c r="H1539" s="3">
        <f t="shared" si="63"/>
        <v>0.35000000000218279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20336.02</v>
      </c>
      <c r="D1540" s="2">
        <f>'P-VRIO'!E7</f>
        <v>61492.33</v>
      </c>
      <c r="E1540" s="2">
        <v>0</v>
      </c>
      <c r="F1540" s="2">
        <v>0</v>
      </c>
      <c r="G1540" s="3">
        <f t="shared" si="52"/>
        <v>429.96204</v>
      </c>
      <c r="H1540" s="3">
        <f t="shared" si="63"/>
        <v>0.35000000000218279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20336.02</v>
      </c>
      <c r="D1542" s="2">
        <f>'P-VRIO'!E9</f>
        <v>61492.33</v>
      </c>
      <c r="E1542" s="2">
        <v>0</v>
      </c>
      <c r="F1542" s="2">
        <v>0</v>
      </c>
      <c r="G1542" s="3">
        <f t="shared" si="52"/>
        <v>716.60340000000008</v>
      </c>
      <c r="H1542" s="3">
        <f t="shared" si="63"/>
        <v>0.35000000000218279</v>
      </c>
      <c r="I1542" s="11">
        <f t="shared" si="64"/>
        <v>250.81119000156423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72603.179999999993</v>
      </c>
      <c r="D1582" s="7"/>
      <c r="E1582" s="7">
        <v>0</v>
      </c>
      <c r="F1582" s="7">
        <v>0</v>
      </c>
      <c r="G1582" s="8">
        <f t="shared" ref="G1582:G1686" si="70">B1582/1000*C1582</f>
        <v>72.603179999999995</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1070560.4099999999</v>
      </c>
      <c r="D1583" s="2">
        <v>0</v>
      </c>
      <c r="E1583" s="2">
        <v>0</v>
      </c>
      <c r="F1583" s="2">
        <v>0</v>
      </c>
      <c r="G1583" s="3">
        <f t="shared" si="70"/>
        <v>2141.1208200000001</v>
      </c>
      <c r="H1583" s="3">
        <f t="shared" si="71"/>
        <v>0.40999999991618097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1046064.86</v>
      </c>
      <c r="D1585" s="2">
        <v>0</v>
      </c>
      <c r="E1585" s="2">
        <v>0</v>
      </c>
      <c r="F1585" s="2">
        <v>0</v>
      </c>
      <c r="G1585" s="3">
        <f t="shared" si="70"/>
        <v>4184.2594399999998</v>
      </c>
      <c r="H1585" s="3">
        <f t="shared" si="71"/>
        <v>0.14000000001396984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899783.76</v>
      </c>
      <c r="D1586" s="2">
        <v>0</v>
      </c>
      <c r="E1586" s="2">
        <v>0</v>
      </c>
      <c r="F1586" s="2">
        <v>0</v>
      </c>
      <c r="G1586" s="3">
        <f t="shared" si="70"/>
        <v>4498.9188000000004</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135538.13</v>
      </c>
      <c r="D1587" s="2">
        <v>0</v>
      </c>
      <c r="E1587" s="2">
        <v>0</v>
      </c>
      <c r="F1587" s="2">
        <v>0</v>
      </c>
      <c r="G1587" s="3">
        <f t="shared" si="70"/>
        <v>813.22878000000003</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277.45</v>
      </c>
      <c r="D1588" s="2">
        <v>0</v>
      </c>
      <c r="E1588" s="2">
        <v>0</v>
      </c>
      <c r="F1588" s="2">
        <v>0</v>
      </c>
      <c r="G1588" s="3">
        <f t="shared" si="70"/>
        <v>1.94215</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10228.89</v>
      </c>
      <c r="D1591" s="2">
        <v>0</v>
      </c>
      <c r="E1591" s="2">
        <v>0</v>
      </c>
      <c r="F1591" s="2">
        <v>0</v>
      </c>
      <c r="G1591" s="3">
        <f t="shared" si="70"/>
        <v>102.2889</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236.63</v>
      </c>
      <c r="D1593" s="2">
        <v>0</v>
      </c>
      <c r="E1593" s="2">
        <v>0</v>
      </c>
      <c r="F1593" s="2">
        <v>0</v>
      </c>
      <c r="G1593" s="3">
        <f t="shared" si="70"/>
        <v>2.8395600000000001</v>
      </c>
      <c r="H1593" s="3">
        <f t="shared" si="71"/>
        <v>0.37000000000000455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20336.02</v>
      </c>
      <c r="D1594" s="2">
        <v>0</v>
      </c>
      <c r="E1594" s="2">
        <v>0</v>
      </c>
      <c r="F1594" s="2">
        <v>0</v>
      </c>
      <c r="G1594" s="3">
        <f t="shared" si="70"/>
        <v>264.36826000000002</v>
      </c>
      <c r="H1594" s="3">
        <f t="shared" si="71"/>
        <v>2.0000000000436557E-2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4159.53</v>
      </c>
      <c r="D1601" s="2">
        <v>0</v>
      </c>
      <c r="E1601" s="2">
        <v>0</v>
      </c>
      <c r="F1601" s="2">
        <v>0</v>
      </c>
      <c r="G1601" s="3">
        <f>B1601/1000*C1601</f>
        <v>83.190600000000003</v>
      </c>
      <c r="H1601" s="3">
        <f>ABS(C1601-ROUND(C1601,0))</f>
        <v>0.47000000000025466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1058408.24</v>
      </c>
      <c r="D1602" s="2">
        <v>0</v>
      </c>
      <c r="E1602" s="2">
        <v>0</v>
      </c>
      <c r="F1602" s="2">
        <v>0</v>
      </c>
      <c r="G1602" s="3">
        <f t="shared" si="70"/>
        <v>22226.573040000003</v>
      </c>
      <c r="H1602" s="3">
        <f t="shared" si="71"/>
        <v>0.23999999999068677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1036445.3499999999</v>
      </c>
      <c r="D1604" s="2">
        <v>0</v>
      </c>
      <c r="E1604" s="2">
        <v>0</v>
      </c>
      <c r="F1604" s="2">
        <v>0</v>
      </c>
      <c r="G1604" s="3">
        <f t="shared" si="70"/>
        <v>23838.243049999997</v>
      </c>
      <c r="H1604" s="3">
        <f t="shared" si="71"/>
        <v>0.34999999986030161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892247.08</v>
      </c>
      <c r="D1605" s="2">
        <v>0</v>
      </c>
      <c r="E1605" s="2">
        <v>0</v>
      </c>
      <c r="F1605" s="2">
        <v>0</v>
      </c>
      <c r="G1605" s="3">
        <f t="shared" si="70"/>
        <v>21413.929919999999</v>
      </c>
      <c r="H1605" s="3">
        <f t="shared" si="71"/>
        <v>7.9999999958090484E-2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133455.29999999999</v>
      </c>
      <c r="D1606" s="2">
        <v>0</v>
      </c>
      <c r="E1606" s="2">
        <v>0</v>
      </c>
      <c r="F1606" s="2">
        <v>0</v>
      </c>
      <c r="G1606" s="3">
        <f t="shared" si="70"/>
        <v>3336.3824999999997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277.45</v>
      </c>
      <c r="D1607" s="2">
        <v>0</v>
      </c>
      <c r="E1607" s="2">
        <v>0</v>
      </c>
      <c r="F1607" s="2">
        <v>0</v>
      </c>
      <c r="G1607" s="3">
        <f t="shared" si="70"/>
        <v>7.2136999999999993</v>
      </c>
      <c r="H1607" s="3">
        <f t="shared" si="71"/>
        <v>0.44999999999998863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10228.89</v>
      </c>
      <c r="D1610" s="2">
        <v>0</v>
      </c>
      <c r="E1610" s="2">
        <v>0</v>
      </c>
      <c r="F1610" s="2">
        <v>0</v>
      </c>
      <c r="G1610" s="3">
        <f t="shared" si="70"/>
        <v>296.63781</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236.63</v>
      </c>
      <c r="D1612" s="2">
        <v>0</v>
      </c>
      <c r="E1612" s="2">
        <v>0</v>
      </c>
      <c r="F1612" s="2">
        <v>0</v>
      </c>
      <c r="G1612" s="3">
        <f t="shared" si="70"/>
        <v>7.3355299999999994</v>
      </c>
      <c r="H1612" s="3">
        <f t="shared" si="71"/>
        <v>0.37000000000000455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20336.02</v>
      </c>
      <c r="D1613" s="2">
        <v>0</v>
      </c>
      <c r="E1613" s="2">
        <v>0</v>
      </c>
      <c r="F1613" s="2">
        <v>0</v>
      </c>
      <c r="G1613" s="3">
        <f t="shared" si="70"/>
        <v>650.75264000000004</v>
      </c>
      <c r="H1613" s="3">
        <f t="shared" si="71"/>
        <v>2.0000000000436557E-2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1626.87</v>
      </c>
      <c r="D1620" s="2">
        <v>0</v>
      </c>
      <c r="E1620" s="2">
        <v>0</v>
      </c>
      <c r="F1620" s="2">
        <v>0</v>
      </c>
      <c r="G1620" s="3">
        <f>B1620/1000*C1620</f>
        <v>63.447929999999992</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84755.34999999986</v>
      </c>
      <c r="D1621" s="2">
        <v>0</v>
      </c>
      <c r="E1621" s="2">
        <v>0</v>
      </c>
      <c r="F1621" s="2">
        <v>0</v>
      </c>
      <c r="G1621" s="3">
        <f t="shared" si="70"/>
        <v>3390.2139999999945</v>
      </c>
      <c r="H1621" s="3">
        <f t="shared" si="71"/>
        <v>0.34999999986030161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84755.35</v>
      </c>
      <c r="D1681" s="2">
        <v>0</v>
      </c>
      <c r="E1681" s="2">
        <v>0</v>
      </c>
      <c r="F1681" s="2">
        <v>0</v>
      </c>
      <c r="G1681" s="3">
        <f t="shared" si="70"/>
        <v>8475.5350000000017</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82222.69</v>
      </c>
      <c r="D1683" s="2">
        <v>0</v>
      </c>
      <c r="E1683" s="2">
        <v>0</v>
      </c>
      <c r="F1683" s="2">
        <v>0</v>
      </c>
      <c r="G1683" s="3">
        <f t="shared" si="70"/>
        <v>8386.7143799999994</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2532.66</v>
      </c>
      <c r="D1686" s="14">
        <v>0</v>
      </c>
      <c r="E1686" s="14">
        <v>0</v>
      </c>
      <c r="F1686" s="14">
        <v>0</v>
      </c>
      <c r="G1686" s="15">
        <f t="shared" si="70"/>
        <v>265.92929999999996</v>
      </c>
      <c r="H1686" s="15">
        <f t="shared" si="71"/>
        <v>0.34000000000014552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13692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915870.19000000006</v>
      </c>
      <c r="I17" s="275">
        <f>'PR-RAS'!E6</f>
        <v>983268.88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924649.79</v>
      </c>
      <c r="I18" s="275">
        <f>'PR-RAS'!E152</f>
        <v>1037629.9599999998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1745.3400000000001</v>
      </c>
      <c r="I20" s="275">
        <f>'PR-RAS'!E650</f>
        <v>76442.43999999974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2423723.9</v>
      </c>
      <c r="I22" s="275">
        <f>BILANCA!E7</f>
        <v>2388351.65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70857.84</v>
      </c>
      <c r="I23" s="275">
        <f>BILANCA!E69</f>
        <v>77997.23000000001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72603.179999999993</v>
      </c>
      <c r="I24" s="275">
        <f>BILANCA!E177</f>
        <v>84755.35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2421978.56</v>
      </c>
      <c r="I25" s="275">
        <f>BILANCA!E251</f>
        <v>2381593.5299999998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925473.19</v>
      </c>
      <c r="I30" s="275">
        <f>'RAS-funkcijski'!E114</f>
        <v>1057965.98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925473.19</v>
      </c>
      <c r="I31" s="275">
        <f>'RAS-funkcijski'!E141</f>
        <v>1057965.98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20336.02</v>
      </c>
      <c r="I33" s="275">
        <f>'P-VRIO'!E5</f>
        <v>61492.33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72603.179999999993</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84755.34999999986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84755.35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3" sqref="A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915870.19000000006</v>
      </c>
      <c r="E6" s="60">
        <f>E7+E43+E49+E82+E106+E125+E134+E140</f>
        <v>983268.88</v>
      </c>
      <c r="F6" s="45">
        <f t="shared" ref="F6:F132" si="0">IF(D6&lt;&gt;0,IF(E6/D6&gt;=100,"&gt;&gt;100",E6/D6*100),"-")</f>
        <v>107.35897845960025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857457.12000000011</v>
      </c>
      <c r="E49" s="60">
        <f>E50+E53+E58+E61+E64+E68+E71+E74+E77</f>
        <v>896608.91</v>
      </c>
      <c r="F49" s="45">
        <f t="shared" si="0"/>
        <v>104.5660347423554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850317.4800000001</v>
      </c>
      <c r="E68" s="60">
        <f t="shared" si="11"/>
        <v>896608.91</v>
      </c>
      <c r="F68" s="45">
        <f t="shared" si="0"/>
        <v>105.44401721578156</v>
      </c>
    </row>
    <row r="69" spans="1:6" ht="12.75" customHeight="1" x14ac:dyDescent="0.2">
      <c r="A69" s="63" t="s">
        <v>141</v>
      </c>
      <c r="B69" s="64" t="s">
        <v>142</v>
      </c>
      <c r="C69" s="247" t="s">
        <v>141</v>
      </c>
      <c r="D69" s="194">
        <v>849495.81</v>
      </c>
      <c r="E69" s="194">
        <v>893806.56</v>
      </c>
      <c r="F69" s="45">
        <f t="shared" si="0"/>
        <v>105.21612343208615</v>
      </c>
    </row>
    <row r="70" spans="1:6" ht="24" x14ac:dyDescent="0.2">
      <c r="A70" s="63" t="s">
        <v>143</v>
      </c>
      <c r="B70" s="64" t="s">
        <v>144</v>
      </c>
      <c r="C70" s="247" t="s">
        <v>143</v>
      </c>
      <c r="D70" s="194">
        <v>821.67</v>
      </c>
      <c r="E70" s="194">
        <v>2802.35</v>
      </c>
      <c r="F70" s="45">
        <f t="shared" si="0"/>
        <v>341.0554115399126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7139.64</v>
      </c>
      <c r="E74" s="60">
        <f t="shared" si="13"/>
        <v>0</v>
      </c>
      <c r="F74" s="45">
        <f t="shared" si="0"/>
        <v>0</v>
      </c>
    </row>
    <row r="75" spans="1:6" ht="12.75" customHeight="1" x14ac:dyDescent="0.2">
      <c r="A75" s="63" t="s">
        <v>153</v>
      </c>
      <c r="B75" s="65" t="s">
        <v>154</v>
      </c>
      <c r="C75" s="247" t="s">
        <v>153</v>
      </c>
      <c r="D75" s="194">
        <v>7139.64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6.33</v>
      </c>
      <c r="E82" s="60">
        <f t="shared" si="15"/>
        <v>1</v>
      </c>
      <c r="F82" s="45">
        <f t="shared" si="0"/>
        <v>15.797788309636651</v>
      </c>
    </row>
    <row r="83" spans="1:6" ht="12.75" customHeight="1" x14ac:dyDescent="0.2">
      <c r="A83" s="63">
        <v>641</v>
      </c>
      <c r="B83" s="64" t="s">
        <v>169</v>
      </c>
      <c r="C83" s="247" t="s">
        <v>170</v>
      </c>
      <c r="D83" s="60">
        <f t="shared" ref="D83:E83" si="16">SUM(D84:D90)</f>
        <v>6.33</v>
      </c>
      <c r="E83" s="60">
        <f t="shared" si="16"/>
        <v>1</v>
      </c>
      <c r="F83" s="45">
        <f t="shared" si="0"/>
        <v>15.797788309636651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6.33</v>
      </c>
      <c r="E85" s="194">
        <v>1</v>
      </c>
      <c r="F85" s="45">
        <f t="shared" si="0"/>
        <v>15.797788309636651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6727.34</v>
      </c>
      <c r="E106" s="60">
        <f>E107+E112+E120+E124</f>
        <v>5041.9799999999996</v>
      </c>
      <c r="F106" s="45">
        <f t="shared" si="0"/>
        <v>74.947601875332595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6727.34</v>
      </c>
      <c r="E112" s="60">
        <f t="shared" si="20"/>
        <v>5041.9799999999996</v>
      </c>
      <c r="F112" s="45">
        <f t="shared" si="0"/>
        <v>74.947601875332595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6727.34</v>
      </c>
      <c r="E117" s="194">
        <v>5041.9799999999996</v>
      </c>
      <c r="F117" s="45">
        <f t="shared" si="0"/>
        <v>74.947601875332595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1598.74</v>
      </c>
      <c r="E125" s="60">
        <f t="shared" si="22"/>
        <v>4902.5</v>
      </c>
      <c r="F125" s="45">
        <f t="shared" si="0"/>
        <v>306.64773509138445</v>
      </c>
    </row>
    <row r="126" spans="1:6" ht="12.75" customHeight="1" x14ac:dyDescent="0.2">
      <c r="A126" s="63">
        <v>661</v>
      </c>
      <c r="B126" s="65" t="s">
        <v>255</v>
      </c>
      <c r="C126" s="247" t="s">
        <v>256</v>
      </c>
      <c r="D126" s="60">
        <f t="shared" ref="D126:E126" si="23">SUM(D127:D128)</f>
        <v>629.91999999999996</v>
      </c>
      <c r="E126" s="60">
        <f t="shared" si="23"/>
        <v>1662.5</v>
      </c>
      <c r="F126" s="45">
        <f t="shared" si="0"/>
        <v>263.92240284480573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629.91999999999996</v>
      </c>
      <c r="E128" s="194">
        <v>1662.5</v>
      </c>
      <c r="F128" s="45">
        <f t="shared" si="0"/>
        <v>263.92240284480573</v>
      </c>
    </row>
    <row r="129" spans="1:6" ht="36" x14ac:dyDescent="0.2">
      <c r="A129" s="63">
        <v>663</v>
      </c>
      <c r="B129" s="182" t="s">
        <v>261</v>
      </c>
      <c r="C129" s="247" t="s">
        <v>262</v>
      </c>
      <c r="D129" s="60">
        <f t="shared" ref="D129:E129" si="24">SUM(D130:D133)</f>
        <v>968.82</v>
      </c>
      <c r="E129" s="60">
        <f t="shared" si="24"/>
        <v>3240</v>
      </c>
      <c r="F129" s="45">
        <f t="shared" si="0"/>
        <v>334.42744782312502</v>
      </c>
    </row>
    <row r="130" spans="1:6" ht="12.75" customHeight="1" x14ac:dyDescent="0.2">
      <c r="A130" s="63">
        <v>6631</v>
      </c>
      <c r="B130" s="65" t="s">
        <v>263</v>
      </c>
      <c r="C130" s="247" t="s">
        <v>264</v>
      </c>
      <c r="D130" s="194">
        <v>968.82</v>
      </c>
      <c r="E130" s="194">
        <v>3240</v>
      </c>
      <c r="F130" s="45">
        <f t="shared" si="0"/>
        <v>334.42744782312502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50080.66</v>
      </c>
      <c r="E134" s="60">
        <f t="shared" si="25"/>
        <v>76714.489999999991</v>
      </c>
      <c r="F134" s="45">
        <f t="shared" ref="F134:F229" si="26">IF(D134&lt;&gt;0,IF(E134/D134&gt;=100,"&gt;&gt;100",E134/D134*100),"-")</f>
        <v>153.181867012136</v>
      </c>
    </row>
    <row r="135" spans="1:6" ht="24" x14ac:dyDescent="0.2">
      <c r="A135" s="63">
        <v>671</v>
      </c>
      <c r="B135" s="182" t="s">
        <v>273</v>
      </c>
      <c r="C135" s="247" t="s">
        <v>274</v>
      </c>
      <c r="D135" s="60">
        <f t="shared" ref="D135:E135" si="27">SUM(D136:D138)</f>
        <v>50080.66</v>
      </c>
      <c r="E135" s="60">
        <f t="shared" si="27"/>
        <v>76714.489999999991</v>
      </c>
      <c r="F135" s="45">
        <f t="shared" si="26"/>
        <v>153.181867012136</v>
      </c>
    </row>
    <row r="136" spans="1:6" ht="12.75" customHeight="1" x14ac:dyDescent="0.2">
      <c r="A136" s="63">
        <v>6711</v>
      </c>
      <c r="B136" s="65" t="s">
        <v>275</v>
      </c>
      <c r="C136" s="247" t="s">
        <v>276</v>
      </c>
      <c r="D136" s="194">
        <v>50080.66</v>
      </c>
      <c r="E136" s="194">
        <v>59714.49</v>
      </c>
      <c r="F136" s="45">
        <f t="shared" si="26"/>
        <v>119.23662747256125</v>
      </c>
    </row>
    <row r="137" spans="1:6" ht="24" x14ac:dyDescent="0.2">
      <c r="A137" s="63">
        <v>6712</v>
      </c>
      <c r="B137" s="182" t="s">
        <v>277</v>
      </c>
      <c r="C137" s="247" t="s">
        <v>278</v>
      </c>
      <c r="D137" s="194">
        <v>0</v>
      </c>
      <c r="E137" s="194">
        <v>17000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924649.79</v>
      </c>
      <c r="E152" s="60">
        <f>E153+E164+E202+E221+E230+E262+E273</f>
        <v>1037629.9599999998</v>
      </c>
      <c r="F152" s="45">
        <f t="shared" si="26"/>
        <v>112.21869849773067</v>
      </c>
    </row>
    <row r="153" spans="1:6" ht="12.75" customHeight="1" x14ac:dyDescent="0.2">
      <c r="A153" s="63">
        <v>31</v>
      </c>
      <c r="B153" s="64" t="s">
        <v>308</v>
      </c>
      <c r="C153" s="247" t="s">
        <v>3</v>
      </c>
      <c r="D153" s="60">
        <f t="shared" ref="D153:E153" si="30">D154+D159+D160</f>
        <v>780301.03</v>
      </c>
      <c r="E153" s="60">
        <f t="shared" si="30"/>
        <v>897613.78999999992</v>
      </c>
      <c r="F153" s="45">
        <f t="shared" si="26"/>
        <v>115.03429516170188</v>
      </c>
    </row>
    <row r="154" spans="1:6" ht="12.75" customHeight="1" x14ac:dyDescent="0.2">
      <c r="A154" s="63">
        <v>311</v>
      </c>
      <c r="B154" s="64" t="s">
        <v>309</v>
      </c>
      <c r="C154" s="247" t="s">
        <v>310</v>
      </c>
      <c r="D154" s="60">
        <f t="shared" ref="D154:E154" si="31">SUM(D155:D158)</f>
        <v>515452.52</v>
      </c>
      <c r="E154" s="60">
        <f t="shared" si="31"/>
        <v>593658.46</v>
      </c>
      <c r="F154" s="45">
        <f t="shared" si="26"/>
        <v>115.17228783749083</v>
      </c>
    </row>
    <row r="155" spans="1:6" ht="12.75" customHeight="1" x14ac:dyDescent="0.2">
      <c r="A155" s="63">
        <v>3111</v>
      </c>
      <c r="B155" s="64" t="s">
        <v>311</v>
      </c>
      <c r="C155" s="247" t="s">
        <v>312</v>
      </c>
      <c r="D155" s="194">
        <v>515452.52</v>
      </c>
      <c r="E155" s="194">
        <v>593658.46</v>
      </c>
      <c r="F155" s="45">
        <f t="shared" si="26"/>
        <v>115.17228783749083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31793.79</v>
      </c>
      <c r="E159" s="194">
        <v>35074.11</v>
      </c>
      <c r="F159" s="45">
        <f t="shared" si="26"/>
        <v>110.31748652802953</v>
      </c>
    </row>
    <row r="160" spans="1:6" ht="12.75" customHeight="1" x14ac:dyDescent="0.2">
      <c r="A160" s="63">
        <v>313</v>
      </c>
      <c r="B160" s="65" t="s">
        <v>321</v>
      </c>
      <c r="C160" s="247" t="s">
        <v>322</v>
      </c>
      <c r="D160" s="60">
        <f t="shared" ref="D160:E160" si="32">SUM(D161:D163)</f>
        <v>233054.71999999997</v>
      </c>
      <c r="E160" s="60">
        <f t="shared" si="32"/>
        <v>268881.21999999997</v>
      </c>
      <c r="F160" s="45">
        <f t="shared" si="26"/>
        <v>115.37257001274209</v>
      </c>
    </row>
    <row r="161" spans="1:6" ht="12.75" customHeight="1" x14ac:dyDescent="0.2">
      <c r="A161" s="63">
        <v>3131</v>
      </c>
      <c r="B161" s="65" t="s">
        <v>323</v>
      </c>
      <c r="C161" s="247" t="s">
        <v>324</v>
      </c>
      <c r="D161" s="194">
        <v>127989.04</v>
      </c>
      <c r="E161" s="194">
        <v>147233.31</v>
      </c>
      <c r="F161" s="45">
        <f t="shared" si="26"/>
        <v>115.03587338415852</v>
      </c>
    </row>
    <row r="162" spans="1:6" ht="12.75" customHeight="1" x14ac:dyDescent="0.2">
      <c r="A162" s="63">
        <v>3132</v>
      </c>
      <c r="B162" s="65" t="s">
        <v>325</v>
      </c>
      <c r="C162" s="247" t="s">
        <v>326</v>
      </c>
      <c r="D162" s="194">
        <v>105065.68</v>
      </c>
      <c r="E162" s="194">
        <v>121647.91</v>
      </c>
      <c r="F162" s="45">
        <f t="shared" si="26"/>
        <v>115.78272752815192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134162.51</v>
      </c>
      <c r="E164" s="60">
        <f>E165+E170+E178+E188+E189+E194</f>
        <v>129574.7</v>
      </c>
      <c r="F164" s="45">
        <f t="shared" si="26"/>
        <v>96.580408342091985</v>
      </c>
    </row>
    <row r="165" spans="1:6" ht="12.75" customHeight="1" x14ac:dyDescent="0.2">
      <c r="A165" s="63">
        <v>321</v>
      </c>
      <c r="B165" s="64" t="s">
        <v>331</v>
      </c>
      <c r="C165" s="247" t="s">
        <v>332</v>
      </c>
      <c r="D165" s="60">
        <f t="shared" ref="D165:E165" si="33">SUM(D166:D169)</f>
        <v>32320.07</v>
      </c>
      <c r="E165" s="60">
        <f t="shared" si="33"/>
        <v>32647.82</v>
      </c>
      <c r="F165" s="45">
        <f t="shared" si="26"/>
        <v>101.01407577396955</v>
      </c>
    </row>
    <row r="166" spans="1:6" ht="12.75" customHeight="1" x14ac:dyDescent="0.2">
      <c r="A166" s="63">
        <v>3211</v>
      </c>
      <c r="B166" s="64" t="s">
        <v>333</v>
      </c>
      <c r="C166" s="247" t="s">
        <v>334</v>
      </c>
      <c r="D166" s="194">
        <v>2211.44</v>
      </c>
      <c r="E166" s="194">
        <v>1399.3</v>
      </c>
      <c r="F166" s="45">
        <f t="shared" si="26"/>
        <v>63.275512788047607</v>
      </c>
    </row>
    <row r="167" spans="1:6" ht="12.75" customHeight="1" x14ac:dyDescent="0.2">
      <c r="A167" s="63">
        <v>3212</v>
      </c>
      <c r="B167" s="64" t="s">
        <v>335</v>
      </c>
      <c r="C167" s="247" t="s">
        <v>336</v>
      </c>
      <c r="D167" s="194">
        <v>28316.63</v>
      </c>
      <c r="E167" s="194">
        <v>30187.91</v>
      </c>
      <c r="F167" s="45">
        <f t="shared" si="26"/>
        <v>106.60841350118287</v>
      </c>
    </row>
    <row r="168" spans="1:6" ht="12.75" customHeight="1" x14ac:dyDescent="0.2">
      <c r="A168" s="63">
        <v>3213</v>
      </c>
      <c r="B168" s="64" t="s">
        <v>337</v>
      </c>
      <c r="C168" s="247" t="s">
        <v>338</v>
      </c>
      <c r="D168" s="194">
        <v>675.2</v>
      </c>
      <c r="E168" s="194">
        <v>186.5</v>
      </c>
      <c r="F168" s="45">
        <f t="shared" si="26"/>
        <v>27.621445497630333</v>
      </c>
    </row>
    <row r="169" spans="1:6" ht="12.75" customHeight="1" x14ac:dyDescent="0.2">
      <c r="A169" s="63">
        <v>3214</v>
      </c>
      <c r="B169" s="64" t="s">
        <v>339</v>
      </c>
      <c r="C169" s="247" t="s">
        <v>340</v>
      </c>
      <c r="D169" s="194">
        <v>1116.8</v>
      </c>
      <c r="E169" s="194">
        <v>874.11</v>
      </c>
      <c r="F169" s="45">
        <f t="shared" si="26"/>
        <v>78.269161891117477</v>
      </c>
    </row>
    <row r="170" spans="1:6" ht="12.75" customHeight="1" x14ac:dyDescent="0.2">
      <c r="A170" s="63">
        <v>322</v>
      </c>
      <c r="B170" s="64" t="s">
        <v>341</v>
      </c>
      <c r="C170" s="247" t="s">
        <v>342</v>
      </c>
      <c r="D170" s="60">
        <f t="shared" ref="D170:E170" si="34">SUM(D171:D177)</f>
        <v>77715.19</v>
      </c>
      <c r="E170" s="60">
        <f t="shared" si="34"/>
        <v>65150.720000000001</v>
      </c>
      <c r="F170" s="45">
        <f t="shared" si="26"/>
        <v>83.832671579391359</v>
      </c>
    </row>
    <row r="171" spans="1:6" ht="12.75" customHeight="1" x14ac:dyDescent="0.2">
      <c r="A171" s="63">
        <v>3221</v>
      </c>
      <c r="B171" s="64" t="s">
        <v>343</v>
      </c>
      <c r="C171" s="247" t="s">
        <v>344</v>
      </c>
      <c r="D171" s="194">
        <v>8994.91</v>
      </c>
      <c r="E171" s="194">
        <v>9563.4699999999993</v>
      </c>
      <c r="F171" s="45">
        <f t="shared" si="26"/>
        <v>106.32090815805827</v>
      </c>
    </row>
    <row r="172" spans="1:6" ht="12.75" customHeight="1" x14ac:dyDescent="0.2">
      <c r="A172" s="63">
        <v>3222</v>
      </c>
      <c r="B172" s="64" t="s">
        <v>345</v>
      </c>
      <c r="C172" s="247" t="s">
        <v>346</v>
      </c>
      <c r="D172" s="194">
        <v>39723.78</v>
      </c>
      <c r="E172" s="194">
        <v>33614.07</v>
      </c>
      <c r="F172" s="45">
        <f t="shared" si="26"/>
        <v>84.619515061255498</v>
      </c>
    </row>
    <row r="173" spans="1:6" ht="12.75" customHeight="1" x14ac:dyDescent="0.2">
      <c r="A173" s="63">
        <v>3223</v>
      </c>
      <c r="B173" s="65" t="s">
        <v>347</v>
      </c>
      <c r="C173" s="247" t="s">
        <v>348</v>
      </c>
      <c r="D173" s="194">
        <v>25812.76</v>
      </c>
      <c r="E173" s="194">
        <v>19605.36</v>
      </c>
      <c r="F173" s="45">
        <f t="shared" si="26"/>
        <v>75.952203483858383</v>
      </c>
    </row>
    <row r="174" spans="1:6" ht="12.75" customHeight="1" x14ac:dyDescent="0.2">
      <c r="A174" s="63">
        <v>3224</v>
      </c>
      <c r="B174" s="65" t="s">
        <v>349</v>
      </c>
      <c r="C174" s="247" t="s">
        <v>350</v>
      </c>
      <c r="D174" s="194">
        <v>359.14</v>
      </c>
      <c r="E174" s="194">
        <v>494.75</v>
      </c>
      <c r="F174" s="45">
        <f t="shared" si="26"/>
        <v>137.75964804811494</v>
      </c>
    </row>
    <row r="175" spans="1:6" ht="12.75" customHeight="1" x14ac:dyDescent="0.2">
      <c r="A175" s="63">
        <v>3225</v>
      </c>
      <c r="B175" s="65" t="s">
        <v>351</v>
      </c>
      <c r="C175" s="247" t="s">
        <v>352</v>
      </c>
      <c r="D175" s="194">
        <v>1779.44</v>
      </c>
      <c r="E175" s="194">
        <v>1873.07</v>
      </c>
      <c r="F175" s="45">
        <f t="shared" si="26"/>
        <v>105.26176774715641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1045.1600000000001</v>
      </c>
      <c r="E177" s="194"/>
      <c r="F177" s="45">
        <f t="shared" si="26"/>
        <v>0</v>
      </c>
    </row>
    <row r="178" spans="1:6" ht="12.75" customHeight="1" x14ac:dyDescent="0.2">
      <c r="A178" s="63">
        <v>323</v>
      </c>
      <c r="B178" s="65" t="s">
        <v>357</v>
      </c>
      <c r="C178" s="247" t="s">
        <v>358</v>
      </c>
      <c r="D178" s="60">
        <f t="shared" ref="D178:E178" si="35">SUM(D179:D187)</f>
        <v>20887.850000000002</v>
      </c>
      <c r="E178" s="60">
        <f t="shared" si="35"/>
        <v>27835.759999999998</v>
      </c>
      <c r="F178" s="45">
        <f t="shared" si="26"/>
        <v>133.26292557635179</v>
      </c>
    </row>
    <row r="179" spans="1:6" ht="12.75" customHeight="1" x14ac:dyDescent="0.2">
      <c r="A179" s="63">
        <v>3231</v>
      </c>
      <c r="B179" s="65" t="s">
        <v>359</v>
      </c>
      <c r="C179" s="247" t="s">
        <v>360</v>
      </c>
      <c r="D179" s="194">
        <v>3586.6</v>
      </c>
      <c r="E179" s="194">
        <v>3523.59</v>
      </c>
      <c r="F179" s="45">
        <f t="shared" si="26"/>
        <v>98.243182958791067</v>
      </c>
    </row>
    <row r="180" spans="1:6" ht="12.75" customHeight="1" x14ac:dyDescent="0.2">
      <c r="A180" s="63">
        <v>3232</v>
      </c>
      <c r="B180" s="65" t="s">
        <v>361</v>
      </c>
      <c r="C180" s="247" t="s">
        <v>362</v>
      </c>
      <c r="D180" s="194">
        <v>3157.47</v>
      </c>
      <c r="E180" s="194">
        <v>9211.93</v>
      </c>
      <c r="F180" s="45">
        <f t="shared" si="26"/>
        <v>291.75035708969529</v>
      </c>
    </row>
    <row r="181" spans="1:6" ht="12.75" customHeight="1" x14ac:dyDescent="0.2">
      <c r="A181" s="63">
        <v>3233</v>
      </c>
      <c r="B181" s="65" t="s">
        <v>363</v>
      </c>
      <c r="C181" s="247" t="s">
        <v>364</v>
      </c>
      <c r="D181" s="194">
        <v>0</v>
      </c>
      <c r="E181" s="194">
        <v>680</v>
      </c>
      <c r="F181" s="45" t="str">
        <f t="shared" si="26"/>
        <v>-</v>
      </c>
    </row>
    <row r="182" spans="1:6" ht="12.75" customHeight="1" x14ac:dyDescent="0.2">
      <c r="A182" s="63">
        <v>3234</v>
      </c>
      <c r="B182" s="65" t="s">
        <v>365</v>
      </c>
      <c r="C182" s="247" t="s">
        <v>366</v>
      </c>
      <c r="D182" s="194">
        <v>4949.95</v>
      </c>
      <c r="E182" s="194">
        <v>3372.38</v>
      </c>
      <c r="F182" s="45">
        <f t="shared" si="26"/>
        <v>68.129577066435019</v>
      </c>
    </row>
    <row r="183" spans="1:6" ht="12.75" customHeight="1" x14ac:dyDescent="0.2">
      <c r="A183" s="63">
        <v>3235</v>
      </c>
      <c r="B183" s="64" t="s">
        <v>367</v>
      </c>
      <c r="C183" s="247" t="s">
        <v>368</v>
      </c>
      <c r="D183" s="194">
        <v>1927.59</v>
      </c>
      <c r="E183" s="194">
        <v>1785.12</v>
      </c>
      <c r="F183" s="45">
        <f t="shared" si="26"/>
        <v>92.60890542075856</v>
      </c>
    </row>
    <row r="184" spans="1:6" ht="12.75" customHeight="1" x14ac:dyDescent="0.2">
      <c r="A184" s="63">
        <v>3236</v>
      </c>
      <c r="B184" s="64" t="s">
        <v>369</v>
      </c>
      <c r="C184" s="247" t="s">
        <v>370</v>
      </c>
      <c r="D184" s="194">
        <v>2785.4</v>
      </c>
      <c r="E184" s="194">
        <v>2385.16</v>
      </c>
      <c r="F184" s="45">
        <f t="shared" si="26"/>
        <v>85.630789114669341</v>
      </c>
    </row>
    <row r="185" spans="1:6" ht="12.75" customHeight="1" x14ac:dyDescent="0.2">
      <c r="A185" s="63">
        <v>3237</v>
      </c>
      <c r="B185" s="64" t="s">
        <v>371</v>
      </c>
      <c r="C185" s="247" t="s">
        <v>372</v>
      </c>
      <c r="D185" s="194">
        <v>1514.72</v>
      </c>
      <c r="E185" s="194">
        <v>3058.75</v>
      </c>
      <c r="F185" s="45">
        <f t="shared" si="26"/>
        <v>201.93501109115877</v>
      </c>
    </row>
    <row r="186" spans="1:6" ht="12.75" customHeight="1" x14ac:dyDescent="0.2">
      <c r="A186" s="63">
        <v>3238</v>
      </c>
      <c r="B186" s="64" t="s">
        <v>373</v>
      </c>
      <c r="C186" s="247" t="s">
        <v>374</v>
      </c>
      <c r="D186" s="194">
        <v>1801.42</v>
      </c>
      <c r="E186" s="194">
        <v>3316.03</v>
      </c>
      <c r="F186" s="45">
        <f t="shared" si="26"/>
        <v>184.07867127044221</v>
      </c>
    </row>
    <row r="187" spans="1:6" ht="12.75" customHeight="1" x14ac:dyDescent="0.2">
      <c r="A187" s="63">
        <v>3239</v>
      </c>
      <c r="B187" s="64" t="s">
        <v>375</v>
      </c>
      <c r="C187" s="247" t="s">
        <v>376</v>
      </c>
      <c r="D187" s="194">
        <v>1164.7</v>
      </c>
      <c r="E187" s="194">
        <v>502.8</v>
      </c>
      <c r="F187" s="45">
        <f t="shared" si="26"/>
        <v>43.1699149995707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3239.4</v>
      </c>
      <c r="E194" s="60">
        <f t="shared" si="36"/>
        <v>3940.4</v>
      </c>
      <c r="F194" s="45">
        <f t="shared" si="26"/>
        <v>121.63980984132866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210</v>
      </c>
      <c r="F198" s="45">
        <f t="shared" si="26"/>
        <v>128.76325954994175</v>
      </c>
    </row>
    <row r="199" spans="1:6" ht="12.75" customHeight="1" x14ac:dyDescent="0.2">
      <c r="A199" s="63">
        <v>3295</v>
      </c>
      <c r="B199" s="64" t="s">
        <v>399</v>
      </c>
      <c r="C199" s="247" t="s">
        <v>400</v>
      </c>
      <c r="D199" s="194">
        <v>1988</v>
      </c>
      <c r="E199" s="194">
        <v>2710.11</v>
      </c>
      <c r="F199" s="45">
        <f t="shared" si="26"/>
        <v>136.32344064386319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1088.31</v>
      </c>
      <c r="E201" s="194">
        <v>1020.29</v>
      </c>
      <c r="F201" s="45">
        <f t="shared" si="26"/>
        <v>93.749942571509962</v>
      </c>
    </row>
    <row r="202" spans="1:6" ht="12.75" customHeight="1" x14ac:dyDescent="0.2">
      <c r="A202" s="63">
        <v>34</v>
      </c>
      <c r="B202" s="183" t="s">
        <v>405</v>
      </c>
      <c r="C202" s="247" t="s">
        <v>406</v>
      </c>
      <c r="D202" s="60">
        <f t="shared" ref="D202:E202" si="37">D203+D208+D216</f>
        <v>593.97</v>
      </c>
      <c r="E202" s="60">
        <f t="shared" si="37"/>
        <v>212.58</v>
      </c>
      <c r="F202" s="45">
        <f t="shared" si="26"/>
        <v>35.789686347795346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593.97</v>
      </c>
      <c r="E216" s="60">
        <f t="shared" si="40"/>
        <v>212.58</v>
      </c>
      <c r="F216" s="45">
        <f t="shared" si="26"/>
        <v>35.789686347795346</v>
      </c>
    </row>
    <row r="217" spans="1:6" ht="12.75" customHeight="1" x14ac:dyDescent="0.2">
      <c r="A217" s="63">
        <v>3431</v>
      </c>
      <c r="B217" s="182" t="s">
        <v>435</v>
      </c>
      <c r="C217" s="247" t="s">
        <v>436</v>
      </c>
      <c r="D217" s="194">
        <v>593.97</v>
      </c>
      <c r="E217" s="194">
        <v>208.47</v>
      </c>
      <c r="F217" s="45">
        <f t="shared" si="26"/>
        <v>35.097732208697408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4.1100000000000003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9592.2800000000007</v>
      </c>
      <c r="E262" s="60">
        <f t="shared" si="55"/>
        <v>10228.89</v>
      </c>
      <c r="F262" s="45">
        <f t="shared" ref="F262:F268" si="56">IF(D262&lt;&gt;0,IF(E262/D262&gt;=100,"&gt;&gt;100",E262/D262*100),"-")</f>
        <v>106.63669117248453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9592.2800000000007</v>
      </c>
      <c r="E269" s="60">
        <f t="shared" si="58"/>
        <v>10228.89</v>
      </c>
      <c r="F269" s="45">
        <f t="shared" ref="F269:F272" si="59">IF(D269&lt;&gt;0,IF(E269/D269&gt;=100,"&gt;&gt;100",E269/D269*100),"-")</f>
        <v>106.63669117248453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9592.2800000000007</v>
      </c>
      <c r="E271" s="194">
        <v>10228.89</v>
      </c>
      <c r="F271" s="45">
        <f t="shared" si="59"/>
        <v>106.63669117248453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924649.79</v>
      </c>
      <c r="E299" s="60">
        <f>E152-E297+E298</f>
        <v>1037629.9599999998</v>
      </c>
      <c r="F299" s="45">
        <f t="shared" si="68"/>
        <v>112.21869849773067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8779.5999999999767</v>
      </c>
      <c r="E301" s="60">
        <f>IF(E299&gt;=E6,E299-E6,0)</f>
        <v>54361.079999999842</v>
      </c>
      <c r="F301" s="45">
        <f t="shared" si="68"/>
        <v>619.17490546266322</v>
      </c>
    </row>
    <row r="302" spans="1:6" ht="12.75" customHeight="1" x14ac:dyDescent="0.2">
      <c r="A302" s="63">
        <v>92211</v>
      </c>
      <c r="B302" s="64" t="s">
        <v>596</v>
      </c>
      <c r="C302" s="247" t="s">
        <v>597</v>
      </c>
      <c r="D302" s="194">
        <v>7857.66</v>
      </c>
      <c r="E302" s="194">
        <v>0</v>
      </c>
      <c r="F302" s="45">
        <f t="shared" si="68"/>
        <v>0</v>
      </c>
    </row>
    <row r="303" spans="1:6" ht="12.75" customHeight="1" x14ac:dyDescent="0.2">
      <c r="A303" s="63">
        <v>92221</v>
      </c>
      <c r="B303" s="64" t="s">
        <v>598</v>
      </c>
      <c r="C303" s="247" t="s">
        <v>599</v>
      </c>
      <c r="D303" s="194">
        <v>0</v>
      </c>
      <c r="E303" s="194">
        <v>1745.34</v>
      </c>
      <c r="F303" s="45" t="str">
        <f t="shared" si="68"/>
        <v>-</v>
      </c>
    </row>
    <row r="304" spans="1:6" ht="12.75" customHeight="1" x14ac:dyDescent="0.2">
      <c r="A304" s="63">
        <v>96</v>
      </c>
      <c r="B304" s="220" t="s">
        <v>600</v>
      </c>
      <c r="C304" s="247" t="s">
        <v>601</v>
      </c>
      <c r="D304" s="194">
        <v>0</v>
      </c>
      <c r="E304" s="194">
        <v>69684.320000000007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823.40000000000009</v>
      </c>
      <c r="E360" s="60">
        <f t="shared" si="86"/>
        <v>20336.020000000004</v>
      </c>
      <c r="F360" s="45">
        <f t="shared" si="72"/>
        <v>2469.761962594122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311.73</v>
      </c>
      <c r="E373" s="60">
        <f t="shared" si="90"/>
        <v>17752.870000000003</v>
      </c>
      <c r="F373" s="45">
        <f t="shared" si="72"/>
        <v>5694.9507586693617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17440.88</v>
      </c>
      <c r="F379" s="45" t="str">
        <f t="shared" si="72"/>
        <v>-</v>
      </c>
    </row>
    <row r="380" spans="1:6" ht="12.75" customHeight="1" x14ac:dyDescent="0.2">
      <c r="A380" s="63">
        <v>4221</v>
      </c>
      <c r="B380" s="64" t="s">
        <v>647</v>
      </c>
      <c r="C380" s="247" t="s">
        <v>739</v>
      </c>
      <c r="D380" s="194">
        <v>0</v>
      </c>
      <c r="E380" s="194">
        <v>10000</v>
      </c>
      <c r="F380" s="45" t="str">
        <f t="shared" si="72"/>
        <v>-</v>
      </c>
    </row>
    <row r="381" spans="1:6" ht="12.75" customHeight="1" x14ac:dyDescent="0.2">
      <c r="A381" s="63">
        <v>4222</v>
      </c>
      <c r="B381" s="64" t="s">
        <v>740</v>
      </c>
      <c r="C381" s="247" t="s">
        <v>741</v>
      </c>
      <c r="D381" s="194">
        <v>0</v>
      </c>
      <c r="E381" s="194">
        <v>2012.78</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5428.1</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311.73</v>
      </c>
      <c r="E393" s="60">
        <f t="shared" si="94"/>
        <v>311.99</v>
      </c>
      <c r="F393" s="45">
        <f t="shared" si="72"/>
        <v>100.08340551117954</v>
      </c>
    </row>
    <row r="394" spans="1:6" ht="12.75" customHeight="1" x14ac:dyDescent="0.2">
      <c r="A394" s="63">
        <v>4241</v>
      </c>
      <c r="B394" s="64" t="s">
        <v>756</v>
      </c>
      <c r="C394" s="247" t="s">
        <v>757</v>
      </c>
      <c r="D394" s="194">
        <v>311.73</v>
      </c>
      <c r="E394" s="194">
        <v>311.99</v>
      </c>
      <c r="F394" s="45">
        <f t="shared" si="72"/>
        <v>100.08340551117954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511.67</v>
      </c>
      <c r="E406" s="60">
        <f t="shared" si="97"/>
        <v>2583.15</v>
      </c>
      <c r="F406" s="45">
        <f t="shared" si="72"/>
        <v>504.84687396173314</v>
      </c>
    </row>
    <row r="407" spans="1:6" ht="12.75" customHeight="1" x14ac:dyDescent="0.2">
      <c r="A407" s="63">
        <v>431</v>
      </c>
      <c r="B407" s="64" t="s">
        <v>774</v>
      </c>
      <c r="C407" s="247" t="s">
        <v>775</v>
      </c>
      <c r="D407" s="60">
        <f t="shared" ref="D407:E407" si="98">SUM(D408:D409)</f>
        <v>511.67</v>
      </c>
      <c r="E407" s="60">
        <f t="shared" si="98"/>
        <v>2583.15</v>
      </c>
      <c r="F407" s="45">
        <f t="shared" si="72"/>
        <v>504.84687396173314</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511.67</v>
      </c>
      <c r="E409" s="194">
        <v>2583.15</v>
      </c>
      <c r="F409" s="45">
        <f t="shared" si="72"/>
        <v>504.84687396173314</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823.40000000000009</v>
      </c>
      <c r="E418" s="60">
        <f t="shared" si="102"/>
        <v>20336.020000000004</v>
      </c>
      <c r="F418" s="45">
        <f t="shared" si="72"/>
        <v>2469.761962594122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915870.19000000006</v>
      </c>
      <c r="E422" s="60">
        <f>E6+E308</f>
        <v>983268.88</v>
      </c>
      <c r="F422" s="45">
        <f t="shared" si="72"/>
        <v>107.35897845960025</v>
      </c>
    </row>
    <row r="423" spans="1:6" ht="12.75" customHeight="1" x14ac:dyDescent="0.2">
      <c r="A423" s="63" t="s">
        <v>581</v>
      </c>
      <c r="B423" s="64" t="s">
        <v>804</v>
      </c>
      <c r="C423" s="247" t="s">
        <v>805</v>
      </c>
      <c r="D423" s="60">
        <f t="shared" ref="D423:E423" si="103">D299+D360</f>
        <v>925473.19000000006</v>
      </c>
      <c r="E423" s="60">
        <f t="shared" si="103"/>
        <v>1057965.9799999997</v>
      </c>
      <c r="F423" s="45">
        <f t="shared" si="72"/>
        <v>114.31622130512497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9603</v>
      </c>
      <c r="E425" s="60">
        <f t="shared" si="105"/>
        <v>74697.099999999744</v>
      </c>
      <c r="F425" s="45">
        <f t="shared" si="72"/>
        <v>777.85171300634954</v>
      </c>
    </row>
    <row r="426" spans="1:6" ht="12.75" customHeight="1" x14ac:dyDescent="0.2">
      <c r="A426" s="251" t="s">
        <v>810</v>
      </c>
      <c r="B426" s="183" t="s">
        <v>811</v>
      </c>
      <c r="C426" s="252" t="s">
        <v>812</v>
      </c>
      <c r="D426" s="60">
        <f t="shared" ref="D426:E426" si="106">IF(D302-D303+D419-D420&gt;=0,D302-D303+D419-D420,0)</f>
        <v>7857.66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1745.34</v>
      </c>
      <c r="F427" s="45" t="str">
        <f t="shared" si="72"/>
        <v>-</v>
      </c>
    </row>
    <row r="428" spans="1:6" ht="24" x14ac:dyDescent="0.2">
      <c r="A428" s="249" t="s">
        <v>815</v>
      </c>
      <c r="B428" s="243" t="s">
        <v>816</v>
      </c>
      <c r="C428" s="250" t="s">
        <v>817</v>
      </c>
      <c r="D428" s="81">
        <f t="shared" ref="D428:E428" si="108">D304+D421</f>
        <v>0</v>
      </c>
      <c r="E428" s="81">
        <f t="shared" si="108"/>
        <v>69684.320000000007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915870.19000000006</v>
      </c>
      <c r="E643" s="60">
        <f>E422+E430</f>
        <v>983268.88</v>
      </c>
      <c r="F643" s="45">
        <f t="shared" si="109"/>
        <v>107.35897845960025</v>
      </c>
    </row>
    <row r="644" spans="1:6" ht="12.75" customHeight="1" x14ac:dyDescent="0.2">
      <c r="A644" s="63" t="s">
        <v>581</v>
      </c>
      <c r="B644" s="64" t="s">
        <v>1237</v>
      </c>
      <c r="C644" s="247" t="s">
        <v>1238</v>
      </c>
      <c r="D644" s="60">
        <f>D423+D535</f>
        <v>925473.19000000006</v>
      </c>
      <c r="E644" s="60">
        <f>E423+E535</f>
        <v>1057965.9799999997</v>
      </c>
      <c r="F644" s="45">
        <f t="shared" si="109"/>
        <v>114.31622130512497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9603</v>
      </c>
      <c r="E646" s="60">
        <f t="shared" si="164"/>
        <v>74697.099999999744</v>
      </c>
      <c r="F646" s="45">
        <f t="shared" si="109"/>
        <v>777.85171300634954</v>
      </c>
    </row>
    <row r="647" spans="1:6" ht="24" x14ac:dyDescent="0.2">
      <c r="A647" s="251" t="s">
        <v>1243</v>
      </c>
      <c r="B647" s="64" t="s">
        <v>1244</v>
      </c>
      <c r="C647" s="252" t="s">
        <v>1243</v>
      </c>
      <c r="D647" s="60">
        <f>IF(D426-D427+D641-D642&gt;=0,D426-D427+D641-D642,0)</f>
        <v>7857.66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1745.34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1745.3400000000001</v>
      </c>
      <c r="E650" s="60">
        <f t="shared" si="166"/>
        <v>76442.43999999974</v>
      </c>
      <c r="F650" s="45">
        <f t="shared" si="109"/>
        <v>4379.8022161870886</v>
      </c>
    </row>
    <row r="651" spans="1:6" ht="24" x14ac:dyDescent="0.2">
      <c r="A651" s="249" t="s">
        <v>1251</v>
      </c>
      <c r="B651" s="184" t="s">
        <v>1252</v>
      </c>
      <c r="C651" s="250" t="s">
        <v>1251</v>
      </c>
      <c r="D651" s="196">
        <v>64222.83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9674.68</v>
      </c>
      <c r="E653" s="194">
        <v>4282.97</v>
      </c>
      <c r="F653" s="45">
        <f t="shared" ref="F653:F740" si="167">IF(D653&lt;&gt;0,IF(E653/D653&gt;=100,"&gt;&gt;100",E653/D653*100),"-")</f>
        <v>44.269887996295488</v>
      </c>
    </row>
    <row r="654" spans="1:6" ht="12.75" customHeight="1" x14ac:dyDescent="0.2">
      <c r="A654" s="63" t="s">
        <v>1256</v>
      </c>
      <c r="B654" s="64" t="s">
        <v>1257</v>
      </c>
      <c r="C654" s="247" t="s">
        <v>1256</v>
      </c>
      <c r="D654" s="194">
        <v>927625.55</v>
      </c>
      <c r="E654" s="194">
        <v>79953.03</v>
      </c>
      <c r="F654" s="45">
        <f t="shared" si="167"/>
        <v>8.6191060606297434</v>
      </c>
    </row>
    <row r="655" spans="1:6" ht="12.75" customHeight="1" x14ac:dyDescent="0.2">
      <c r="A655" s="63" t="s">
        <v>1258</v>
      </c>
      <c r="B655" s="64" t="s">
        <v>1259</v>
      </c>
      <c r="C655" s="247" t="s">
        <v>1258</v>
      </c>
      <c r="D655" s="194">
        <v>933017.26</v>
      </c>
      <c r="E655" s="194">
        <v>83331.039999999994</v>
      </c>
      <c r="F655" s="45">
        <f t="shared" si="167"/>
        <v>8.931350316070251</v>
      </c>
    </row>
    <row r="656" spans="1:6" ht="24" x14ac:dyDescent="0.2">
      <c r="A656" s="63">
        <v>11</v>
      </c>
      <c r="B656" s="64" t="s">
        <v>1260</v>
      </c>
      <c r="C656" s="247" t="s">
        <v>1261</v>
      </c>
      <c r="D656" s="60">
        <f t="shared" ref="D656:E656" si="168">+D653+D654-D655</f>
        <v>4282.9700000000885</v>
      </c>
      <c r="E656" s="60">
        <f t="shared" si="168"/>
        <v>904.9600000000064</v>
      </c>
      <c r="F656" s="45">
        <f t="shared" si="167"/>
        <v>21.129263104807823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39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31</v>
      </c>
      <c r="F660" s="45">
        <f t="shared" si="167"/>
        <v>96.875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46333.82</v>
      </c>
      <c r="E683" s="192">
        <v>885133.86</v>
      </c>
      <c r="F683" s="71">
        <f t="shared" si="167"/>
        <v>1910.3407834709074</v>
      </c>
    </row>
    <row r="684" spans="1:6" ht="24" x14ac:dyDescent="0.2">
      <c r="A684" s="70">
        <v>63613</v>
      </c>
      <c r="B684" s="182" t="s">
        <v>1317</v>
      </c>
      <c r="C684" s="278" t="s">
        <v>1318</v>
      </c>
      <c r="D684" s="192">
        <v>803161.99</v>
      </c>
      <c r="E684" s="192">
        <v>8672.7000000000007</v>
      </c>
      <c r="F684" s="71">
        <f t="shared" si="167"/>
        <v>1.079819526817996</v>
      </c>
    </row>
    <row r="685" spans="1:6" ht="24" x14ac:dyDescent="0.2">
      <c r="A685" s="63">
        <v>63622</v>
      </c>
      <c r="B685" s="244" t="s">
        <v>1319</v>
      </c>
      <c r="C685" s="247" t="s">
        <v>1320</v>
      </c>
      <c r="D685" s="194">
        <v>821.67</v>
      </c>
      <c r="E685" s="194">
        <v>2802.35</v>
      </c>
      <c r="F685" s="45">
        <f t="shared" si="167"/>
        <v>341.0554115399126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7139.64</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6334.54</v>
      </c>
      <c r="E724" s="192">
        <v>4567.9799999999996</v>
      </c>
      <c r="F724" s="71">
        <f t="shared" si="167"/>
        <v>72.11226071664241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2017.95</v>
      </c>
      <c r="E732" s="192">
        <v>2653.09</v>
      </c>
      <c r="F732" s="71">
        <f t="shared" si="167"/>
        <v>131.47451621695285</v>
      </c>
    </row>
    <row r="733" spans="1:6" ht="12.75" customHeight="1" x14ac:dyDescent="0.2">
      <c r="A733" s="70">
        <v>31215</v>
      </c>
      <c r="B733" s="65" t="s">
        <v>1395</v>
      </c>
      <c r="C733" s="278" t="s">
        <v>1396</v>
      </c>
      <c r="D733" s="192">
        <v>882.88</v>
      </c>
      <c r="E733" s="192">
        <v>4304.04</v>
      </c>
      <c r="F733" s="71">
        <f t="shared" si="167"/>
        <v>487.5</v>
      </c>
    </row>
    <row r="734" spans="1:6" ht="12.75" customHeight="1" x14ac:dyDescent="0.2">
      <c r="A734" s="70">
        <v>32121</v>
      </c>
      <c r="B734" s="65" t="s">
        <v>1397</v>
      </c>
      <c r="C734" s="278" t="s">
        <v>1398</v>
      </c>
      <c r="D734" s="192">
        <v>28316.63</v>
      </c>
      <c r="E734" s="192">
        <v>30187.91</v>
      </c>
      <c r="F734" s="71">
        <f t="shared" si="167"/>
        <v>106.60841350118287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2247.6999999999998</v>
      </c>
      <c r="E736" s="194">
        <v>1299.8</v>
      </c>
      <c r="F736" s="45">
        <f t="shared" si="167"/>
        <v>57.828001957556616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313.08999999999997</v>
      </c>
      <c r="E738" s="194">
        <v>424.12</v>
      </c>
      <c r="F738" s="45">
        <f t="shared" si="167"/>
        <v>135.4626465233639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9592.2800000000007</v>
      </c>
      <c r="E855" s="194">
        <v>10228.89</v>
      </c>
      <c r="F855" s="45">
        <f t="shared" si="169"/>
        <v>106.63669117248453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3" sqref="A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2494581.7399999998</v>
      </c>
      <c r="E6" s="180">
        <f t="shared" si="0"/>
        <v>2466348.88</v>
      </c>
      <c r="F6" s="181">
        <f t="shared" ref="F6:F298" si="1">IF(D6&gt;0,IF(E6/D6&gt;=100,"&gt;&gt;100",E6/D6*100),"-")</f>
        <v>98.868232716238836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2423723.9</v>
      </c>
      <c r="E7" s="79">
        <f t="shared" si="2"/>
        <v>2388351.65</v>
      </c>
      <c r="F7" s="71">
        <f t="shared" si="1"/>
        <v>98.540582530873252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158.25</v>
      </c>
      <c r="E8" s="79">
        <f>E9+E10-E11</f>
        <v>158.25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158.25</v>
      </c>
      <c r="E9" s="192">
        <v>158.25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2423565.65</v>
      </c>
      <c r="E12" s="79">
        <f t="shared" si="3"/>
        <v>2388193.4</v>
      </c>
      <c r="F12" s="71">
        <f t="shared" si="1"/>
        <v>98.540487236233929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2388202.7799999998</v>
      </c>
      <c r="E13" s="79">
        <f t="shared" si="4"/>
        <v>2352799.0299999998</v>
      </c>
      <c r="F13" s="71">
        <f t="shared" si="1"/>
        <v>98.517556788037908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2823649.86</v>
      </c>
      <c r="E15" s="192">
        <v>2823649.86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28077.58</v>
      </c>
      <c r="E17" s="192">
        <v>28077.58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463524.66</v>
      </c>
      <c r="E18" s="192">
        <v>498928.41</v>
      </c>
      <c r="F18" s="71">
        <f t="shared" si="1"/>
        <v>107.6379431463258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34932.510000000009</v>
      </c>
      <c r="E19" s="79">
        <f t="shared" si="5"/>
        <v>32555.660000000003</v>
      </c>
      <c r="F19" s="71">
        <f t="shared" si="1"/>
        <v>93.195879712050456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84446.87</v>
      </c>
      <c r="E20" s="192">
        <v>93510.01</v>
      </c>
      <c r="F20" s="71">
        <f t="shared" si="1"/>
        <v>110.73235751662554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2012.78</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4230.58</v>
      </c>
      <c r="E22" s="192">
        <v>4230.58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3761.32</v>
      </c>
      <c r="E24" s="192">
        <v>2047.69</v>
      </c>
      <c r="F24" s="71">
        <f t="shared" si="1"/>
        <v>54.44072825497431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51453.15</v>
      </c>
      <c r="E25" s="192">
        <v>51453.15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52903.82</v>
      </c>
      <c r="E26" s="192">
        <v>58331.92</v>
      </c>
      <c r="F26" s="71">
        <f t="shared" si="1"/>
        <v>110.26031768594405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161863.23000000001</v>
      </c>
      <c r="E28" s="192">
        <v>179030.47</v>
      </c>
      <c r="F28" s="71">
        <f t="shared" si="1"/>
        <v>110.6060159555694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430.36000000000058</v>
      </c>
      <c r="E35" s="79">
        <f t="shared" si="7"/>
        <v>2838.7099999999991</v>
      </c>
      <c r="F35" s="71">
        <f t="shared" si="1"/>
        <v>659.61288223812517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54819.46</v>
      </c>
      <c r="E36" s="192">
        <v>59786.36</v>
      </c>
      <c r="F36" s="71">
        <f t="shared" si="1"/>
        <v>109.06046867298585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54389.1</v>
      </c>
      <c r="E40" s="192">
        <v>56947.65</v>
      </c>
      <c r="F40" s="71">
        <f t="shared" si="1"/>
        <v>104.70415947312972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53535.74</v>
      </c>
      <c r="E54" s="192">
        <v>54347</v>
      </c>
      <c r="F54" s="71">
        <f t="shared" si="1"/>
        <v>101.51536151363555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53535.74</v>
      </c>
      <c r="E55" s="192">
        <v>54347</v>
      </c>
      <c r="F55" s="71">
        <f t="shared" si="1"/>
        <v>101.51536151363555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70857.84</v>
      </c>
      <c r="E69" s="79">
        <f>E70+E82+E88+E119+E135+E147+E165+E171</f>
        <v>77997.23000000001</v>
      </c>
      <c r="F69" s="71">
        <f t="shared" si="1"/>
        <v>110.07565288470551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4282.97</v>
      </c>
      <c r="E70" s="79">
        <f t="shared" si="12"/>
        <v>904.96</v>
      </c>
      <c r="F70" s="71">
        <f t="shared" si="1"/>
        <v>21.129263104808114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4257.0200000000004</v>
      </c>
      <c r="E71" s="79">
        <f t="shared" si="13"/>
        <v>904.96</v>
      </c>
      <c r="F71" s="71">
        <f t="shared" si="1"/>
        <v>21.25806315215808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4257.0200000000004</v>
      </c>
      <c r="E72" s="192">
        <v>904.96</v>
      </c>
      <c r="F72" s="71">
        <f t="shared" si="1"/>
        <v>21.25806315215808</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25.95</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2352.04</v>
      </c>
      <c r="E82" s="79">
        <f>SUM(E83:E85)-E86+E87</f>
        <v>2895.13</v>
      </c>
      <c r="F82" s="71">
        <f t="shared" si="1"/>
        <v>123.09016853454875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2352.04</v>
      </c>
      <c r="E87" s="192">
        <v>2895.13</v>
      </c>
      <c r="F87" s="71">
        <f t="shared" si="1"/>
        <v>123.09016853454875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74197.140000000014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69678.320000000007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69678.320000000007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4512.82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64222.83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64222.83</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2494581.7400000002</v>
      </c>
      <c r="E176" s="79">
        <f>E177+E251</f>
        <v>2466348.88</v>
      </c>
      <c r="F176" s="71">
        <f t="shared" si="1"/>
        <v>98.868232716238822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72603.179999999993</v>
      </c>
      <c r="E177" s="79">
        <f>E178+E197+E203+E219+E247+E248</f>
        <v>84755.35</v>
      </c>
      <c r="F177" s="71">
        <f t="shared" si="1"/>
        <v>116.73779302779852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72603.179999999993</v>
      </c>
      <c r="E178" s="79">
        <f>SUM(E179:E181)+E185+E186+SUM(E194:E196)</f>
        <v>82222.69</v>
      </c>
      <c r="F178" s="71">
        <f t="shared" si="1"/>
        <v>113.24943342702069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64222.83</v>
      </c>
      <c r="E179" s="192">
        <v>71759.509999999995</v>
      </c>
      <c r="F179" s="71">
        <f t="shared" si="1"/>
        <v>111.73520382082197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5963.44</v>
      </c>
      <c r="E180" s="192">
        <v>10463.18</v>
      </c>
      <c r="F180" s="71">
        <f t="shared" si="1"/>
        <v>175.45544182552356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64.87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64.87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2352.04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2532.66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2421978.56</v>
      </c>
      <c r="E251" s="79">
        <f>+E252+E255-E264+E274+E291</f>
        <v>2381593.5299999998</v>
      </c>
      <c r="F251" s="71">
        <f t="shared" si="1"/>
        <v>98.332560384019246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2423723.9</v>
      </c>
      <c r="E252" s="79">
        <f>E253-E254</f>
        <v>2388351.65</v>
      </c>
      <c r="F252" s="71">
        <f t="shared" si="1"/>
        <v>98.540582530873252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2423723.9</v>
      </c>
      <c r="E253" s="192">
        <v>2388351.65</v>
      </c>
      <c r="F253" s="71">
        <f t="shared" si="1"/>
        <v>98.540582530873252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-1745.3400000000001</v>
      </c>
      <c r="E255" s="79">
        <f>E256-E260</f>
        <v>-76442.44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7857.66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7857.66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9603</v>
      </c>
      <c r="E260" s="79">
        <f>SUM(E261:E263)</f>
        <v>76442.44</v>
      </c>
      <c r="F260" s="71">
        <f t="shared" si="1"/>
        <v>796.02665833593665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9603</v>
      </c>
      <c r="E262" s="192">
        <v>76442.44</v>
      </c>
      <c r="F262" s="71">
        <f t="shared" si="1"/>
        <v>796.02665833593665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69684.320000000007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69678.320000000007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69678.320000000007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19713.32</v>
      </c>
      <c r="E297" s="79">
        <f t="shared" si="42"/>
        <v>19713.32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19713.32</v>
      </c>
      <c r="E298" s="193">
        <v>19713.32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74191.14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2352.04</v>
      </c>
      <c r="E308" s="192">
        <v>2895.13</v>
      </c>
      <c r="F308" s="71">
        <f t="shared" si="43"/>
        <v>123.09016853454875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72603.179999999993</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82222.69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2352.04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2532.66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19713.32</v>
      </c>
      <c r="E387" s="192">
        <v>19713.32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3" sqref="A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925473.19</v>
      </c>
      <c r="E114" s="60">
        <f t="shared" si="22"/>
        <v>1057965.98</v>
      </c>
      <c r="F114" s="45">
        <f t="shared" si="1"/>
        <v>114.316221305125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886142.19</v>
      </c>
      <c r="E115" s="60">
        <f t="shared" si="23"/>
        <v>1024898.3</v>
      </c>
      <c r="F115" s="45">
        <f t="shared" si="1"/>
        <v>115.65844754553444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886142.19</v>
      </c>
      <c r="E117" s="194">
        <v>1024898.3</v>
      </c>
      <c r="F117" s="45">
        <f t="shared" si="1"/>
        <v>115.65844754553444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39331</v>
      </c>
      <c r="E126" s="194">
        <v>33067.68</v>
      </c>
      <c r="F126" s="45">
        <f t="shared" si="1"/>
        <v>84.075360402735754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925473.19</v>
      </c>
      <c r="E141" s="81">
        <f t="shared" si="28"/>
        <v>1057965.98</v>
      </c>
      <c r="F141" s="61">
        <f t="shared" si="1"/>
        <v>114.316221305125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3" sqref="A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20336.02</v>
      </c>
      <c r="E5" s="82">
        <f t="shared" si="0"/>
        <v>61492.33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20336.02</v>
      </c>
      <c r="E6" s="83">
        <f t="shared" si="1"/>
        <v>61492.33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20336.02</v>
      </c>
      <c r="E7" s="83">
        <f t="shared" si="2"/>
        <v>61492.33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20336.02</v>
      </c>
      <c r="E9" s="195">
        <v>61492.33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5" sqref="A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72603.179999999993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1070560.4099999999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1046064.86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899783.76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135538.13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277.45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10228.89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236.63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20336.02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4159.53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1058408.24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1036445.3499999999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892247.08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133455.29999999999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277.45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10228.89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236.63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20336.02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1626.87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84755.34999999986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84755.35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82222.69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2532.66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13692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Goričan</cp:lastModifiedBy>
  <cp:lastPrinted>2026-01-30T17:14:04Z</cp:lastPrinted>
  <dcterms:created xsi:type="dcterms:W3CDTF">2022-04-01T05:14:30Z</dcterms:created>
  <dcterms:modified xsi:type="dcterms:W3CDTF">2026-02-02T10:23:16Z</dcterms:modified>
</cp:coreProperties>
</file>