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 tabRatio="874"/>
  </bookViews>
  <sheets>
    <sheet name="SAŽETAK" sheetId="11" r:id="rId1"/>
    <sheet name="Račun prihoda i rashoda" sheetId="10" r:id="rId2"/>
    <sheet name="Prihodi i rashodi po izvorima" sheetId="14" r:id="rId3"/>
    <sheet name="Rashodi prema funkcijskoj kl" sheetId="13" r:id="rId4"/>
    <sheet name="Račun financiranja" sheetId="6" r:id="rId5"/>
    <sheet name="Račun financiranja po izvorima" sheetId="15" r:id="rId6"/>
    <sheet name="POSEBNI DI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2" l="1"/>
  <c r="I23" i="12"/>
  <c r="I24" i="12"/>
  <c r="I26" i="12"/>
  <c r="I27" i="12"/>
  <c r="I28" i="12"/>
  <c r="I34" i="12"/>
  <c r="I35" i="12"/>
  <c r="I36" i="12"/>
  <c r="I37" i="12"/>
  <c r="I40" i="12"/>
  <c r="I46" i="12"/>
  <c r="I47" i="12"/>
  <c r="I48" i="12"/>
  <c r="I57" i="12"/>
  <c r="I71" i="12"/>
  <c r="I77" i="12"/>
  <c r="I78" i="12"/>
  <c r="I80" i="12"/>
  <c r="I81" i="12"/>
  <c r="I82" i="12"/>
  <c r="I83" i="12"/>
  <c r="I84" i="12"/>
  <c r="I99" i="12"/>
  <c r="I100" i="12"/>
  <c r="I101" i="12"/>
  <c r="I104" i="12"/>
  <c r="I112" i="12"/>
  <c r="I113" i="12"/>
  <c r="I115" i="12"/>
  <c r="I116" i="12"/>
  <c r="I117" i="12"/>
  <c r="I118" i="12"/>
  <c r="I119" i="12"/>
  <c r="I120" i="12"/>
  <c r="I121" i="12"/>
  <c r="I122" i="12"/>
  <c r="I123" i="12"/>
  <c r="I124" i="12"/>
  <c r="I125" i="12"/>
  <c r="I127" i="12"/>
  <c r="I128" i="12"/>
  <c r="I129" i="12"/>
  <c r="I130" i="12"/>
  <c r="I131" i="12"/>
  <c r="I132" i="12"/>
  <c r="I133" i="12"/>
  <c r="I134" i="12"/>
  <c r="I135" i="12"/>
  <c r="I137" i="12"/>
  <c r="I154" i="12"/>
  <c r="I160" i="12"/>
  <c r="I161" i="12"/>
  <c r="I162" i="12"/>
  <c r="I164" i="12"/>
  <c r="I171" i="12"/>
  <c r="I177" i="12"/>
  <c r="I183" i="12"/>
  <c r="I185" i="12"/>
  <c r="I200" i="12"/>
  <c r="I201" i="12"/>
  <c r="I202" i="12"/>
  <c r="I203" i="12"/>
  <c r="I205" i="12"/>
  <c r="I208" i="12"/>
  <c r="I218" i="12"/>
  <c r="I14" i="12"/>
  <c r="I15" i="12"/>
  <c r="I16" i="12"/>
  <c r="F15" i="13"/>
  <c r="F16" i="13"/>
  <c r="F17" i="13"/>
  <c r="F11" i="13"/>
  <c r="F31" i="14"/>
  <c r="F32" i="14"/>
  <c r="F33" i="14"/>
  <c r="F34" i="14"/>
  <c r="F35" i="14"/>
  <c r="F36" i="14"/>
  <c r="F37" i="14"/>
  <c r="F38" i="14"/>
  <c r="F39" i="14"/>
  <c r="F40" i="14"/>
  <c r="F41" i="14"/>
  <c r="F42" i="14"/>
  <c r="F30" i="14"/>
  <c r="F23" i="14"/>
  <c r="F12" i="14"/>
  <c r="F13" i="14"/>
  <c r="F14" i="14"/>
  <c r="F15" i="14"/>
  <c r="F16" i="14"/>
  <c r="F17" i="14"/>
  <c r="F18" i="14"/>
  <c r="F19" i="14"/>
  <c r="F20" i="14"/>
  <c r="F21" i="14"/>
  <c r="F22" i="14"/>
  <c r="F11" i="14"/>
  <c r="I113" i="10"/>
  <c r="I114" i="10"/>
  <c r="I115" i="10"/>
  <c r="I119" i="10"/>
  <c r="I120" i="10"/>
  <c r="I122" i="10"/>
  <c r="I123" i="10"/>
  <c r="I128" i="10"/>
  <c r="I130" i="10"/>
  <c r="I131" i="10"/>
  <c r="I132" i="10"/>
  <c r="I134" i="10"/>
  <c r="I135" i="10"/>
  <c r="I136" i="10"/>
  <c r="I138" i="10"/>
  <c r="I139" i="10"/>
  <c r="I140" i="10"/>
  <c r="I142" i="10"/>
  <c r="I143" i="10"/>
  <c r="I144" i="10"/>
  <c r="I146" i="10"/>
  <c r="I147" i="10"/>
  <c r="I151" i="10"/>
  <c r="I155" i="10"/>
  <c r="I156" i="10"/>
  <c r="I160" i="10"/>
  <c r="I161" i="10"/>
  <c r="I163" i="10"/>
  <c r="I167" i="10"/>
  <c r="I171" i="10"/>
  <c r="I175" i="10"/>
  <c r="I179" i="10"/>
  <c r="I181" i="10"/>
  <c r="I182" i="10"/>
  <c r="I183" i="10"/>
  <c r="I187" i="10"/>
  <c r="I188" i="10"/>
  <c r="I191" i="10"/>
  <c r="I192" i="10"/>
  <c r="I193" i="10"/>
  <c r="I195" i="10"/>
  <c r="I199" i="10"/>
  <c r="I203" i="10"/>
  <c r="I205" i="10"/>
  <c r="I207" i="10"/>
  <c r="I211" i="10"/>
  <c r="I215" i="10"/>
  <c r="I218" i="10"/>
  <c r="I219" i="10"/>
  <c r="I223" i="10"/>
  <c r="I227" i="10"/>
  <c r="I229" i="10"/>
  <c r="I230" i="10"/>
  <c r="I231" i="10"/>
  <c r="I235" i="10"/>
  <c r="I237" i="10"/>
  <c r="I238" i="10"/>
  <c r="I239" i="10"/>
  <c r="I251" i="10"/>
  <c r="I255" i="10"/>
  <c r="I259" i="10"/>
  <c r="I263" i="10"/>
  <c r="I267" i="10"/>
  <c r="I271" i="10"/>
  <c r="I275" i="10"/>
  <c r="I276" i="10"/>
  <c r="I277" i="10"/>
  <c r="I279" i="10"/>
  <c r="I283" i="10"/>
  <c r="I287" i="10"/>
  <c r="I291" i="10"/>
  <c r="I294" i="10"/>
  <c r="I295" i="10"/>
  <c r="I299" i="10"/>
  <c r="I303" i="10"/>
  <c r="I307" i="10"/>
  <c r="I311" i="10"/>
  <c r="I313" i="10"/>
  <c r="I315" i="10"/>
  <c r="I316" i="10"/>
  <c r="I317" i="10"/>
  <c r="I319" i="10"/>
  <c r="I323" i="10"/>
  <c r="I324" i="10"/>
  <c r="I328" i="10"/>
  <c r="I332" i="10"/>
  <c r="I333" i="10"/>
  <c r="I335" i="10"/>
  <c r="I336" i="10"/>
  <c r="I339" i="10"/>
  <c r="I342" i="10"/>
  <c r="I343" i="10"/>
  <c r="I352" i="10"/>
  <c r="I354" i="10"/>
  <c r="I376" i="10"/>
  <c r="I378" i="10"/>
  <c r="I382" i="10"/>
  <c r="I384" i="10"/>
  <c r="I385" i="10"/>
  <c r="I391" i="10"/>
  <c r="I112" i="10"/>
  <c r="I12" i="10"/>
  <c r="I21" i="10"/>
  <c r="I27" i="10"/>
  <c r="I29" i="10"/>
  <c r="I35" i="10"/>
  <c r="I37" i="10"/>
  <c r="I42" i="10"/>
  <c r="I53" i="10"/>
  <c r="I54" i="10"/>
  <c r="I56" i="10"/>
  <c r="I62" i="10"/>
  <c r="I63" i="10"/>
  <c r="I66" i="10"/>
  <c r="I71" i="10"/>
  <c r="I72" i="10"/>
  <c r="I74" i="10"/>
  <c r="I80" i="10"/>
  <c r="I87" i="10"/>
  <c r="I88" i="10"/>
  <c r="I89" i="10"/>
  <c r="I90" i="10"/>
  <c r="I93" i="10"/>
  <c r="I11" i="10"/>
  <c r="J15" i="11"/>
  <c r="J10" i="11"/>
  <c r="J12" i="11"/>
  <c r="J13" i="11"/>
  <c r="J14" i="11"/>
  <c r="J9" i="11"/>
  <c r="K9" i="11" l="1"/>
  <c r="F54" i="12" l="1"/>
  <c r="G54" i="12"/>
  <c r="H54" i="12"/>
  <c r="E54" i="12"/>
  <c r="E35" i="14" l="1"/>
  <c r="E38" i="14"/>
  <c r="E37" i="14"/>
  <c r="G96" i="12"/>
  <c r="H96" i="12"/>
  <c r="B32" i="14" l="1"/>
  <c r="E56" i="12" l="1"/>
  <c r="E53" i="12" s="1"/>
  <c r="J26" i="12" l="1"/>
  <c r="J27" i="12"/>
  <c r="J28" i="12"/>
  <c r="J34" i="12"/>
  <c r="J35" i="12"/>
  <c r="J36" i="12"/>
  <c r="J37" i="12"/>
  <c r="J39" i="12"/>
  <c r="J40" i="12"/>
  <c r="J46" i="12"/>
  <c r="J57" i="12"/>
  <c r="J65" i="12"/>
  <c r="J80" i="12"/>
  <c r="J84" i="12"/>
  <c r="J91" i="12"/>
  <c r="J97" i="12"/>
  <c r="J98" i="12"/>
  <c r="J99" i="12"/>
  <c r="J100" i="12"/>
  <c r="J101" i="12"/>
  <c r="J102" i="12"/>
  <c r="J104" i="12"/>
  <c r="J115" i="12"/>
  <c r="J116" i="12"/>
  <c r="J117" i="12"/>
  <c r="J118" i="12"/>
  <c r="J119" i="12"/>
  <c r="J120" i="12"/>
  <c r="J121" i="12"/>
  <c r="J122" i="12"/>
  <c r="J123" i="12"/>
  <c r="J124" i="12"/>
  <c r="J125" i="12"/>
  <c r="J127" i="12"/>
  <c r="J128" i="12"/>
  <c r="J129" i="12"/>
  <c r="J130" i="12"/>
  <c r="J131" i="12"/>
  <c r="J132" i="12"/>
  <c r="J133" i="12"/>
  <c r="J135" i="12"/>
  <c r="J137" i="12"/>
  <c r="J154" i="12"/>
  <c r="J160" i="12"/>
  <c r="J161" i="12"/>
  <c r="J162" i="12"/>
  <c r="J164" i="12"/>
  <c r="J171" i="12"/>
  <c r="J177" i="12"/>
  <c r="J183" i="12"/>
  <c r="J185" i="12"/>
  <c r="J191" i="12"/>
  <c r="J192" i="12"/>
  <c r="J193" i="12"/>
  <c r="J194" i="12"/>
  <c r="J200" i="12"/>
  <c r="J201" i="12"/>
  <c r="J202" i="12"/>
  <c r="J203" i="12"/>
  <c r="J205" i="12"/>
  <c r="J206" i="12"/>
  <c r="J208" i="12"/>
  <c r="J218" i="12"/>
  <c r="J115" i="10"/>
  <c r="J119" i="10"/>
  <c r="J120" i="10"/>
  <c r="J123" i="10"/>
  <c r="J128" i="10"/>
  <c r="J131" i="10"/>
  <c r="J135" i="10"/>
  <c r="J136" i="10"/>
  <c r="J139" i="10"/>
  <c r="J143" i="10"/>
  <c r="J144" i="10"/>
  <c r="J148" i="10"/>
  <c r="J151" i="10"/>
  <c r="J156" i="10"/>
  <c r="J160" i="10"/>
  <c r="J161" i="10"/>
  <c r="J167" i="10"/>
  <c r="J175" i="10"/>
  <c r="J177" i="10"/>
  <c r="J181" i="10"/>
  <c r="J182" i="10"/>
  <c r="J183" i="10"/>
  <c r="J185" i="10"/>
  <c r="J188" i="10"/>
  <c r="J190" i="10"/>
  <c r="J191" i="10"/>
  <c r="J192" i="10"/>
  <c r="J193" i="10"/>
  <c r="J199" i="10"/>
  <c r="J207" i="10"/>
  <c r="J214" i="10"/>
  <c r="J215" i="10"/>
  <c r="J217" i="10"/>
  <c r="J218" i="10"/>
  <c r="J223" i="10"/>
  <c r="J230" i="10"/>
  <c r="J231" i="10"/>
  <c r="J238" i="10"/>
  <c r="J239" i="10"/>
  <c r="J255" i="10"/>
  <c r="J263" i="10"/>
  <c r="J269" i="10"/>
  <c r="J271" i="10"/>
  <c r="J276" i="10"/>
  <c r="J279" i="10"/>
  <c r="J287" i="10"/>
  <c r="J294" i="10"/>
  <c r="J295" i="10"/>
  <c r="J303" i="10"/>
  <c r="J313" i="10"/>
  <c r="J316" i="10"/>
  <c r="J317" i="10"/>
  <c r="J318" i="10"/>
  <c r="J319" i="10"/>
  <c r="J321" i="10"/>
  <c r="J328" i="10"/>
  <c r="J336" i="10"/>
  <c r="J339" i="10"/>
  <c r="J382" i="10"/>
  <c r="J391" i="10"/>
  <c r="J90" i="10"/>
  <c r="F41" i="11"/>
  <c r="G38" i="11" s="1"/>
  <c r="G56" i="12" l="1"/>
  <c r="G53" i="12" s="1"/>
  <c r="H56" i="12"/>
  <c r="F56" i="12"/>
  <c r="F53" i="12" s="1"/>
  <c r="I56" i="12" l="1"/>
  <c r="H53" i="12"/>
  <c r="I53" i="12" s="1"/>
  <c r="J56" i="12"/>
  <c r="E96" i="12" l="1"/>
  <c r="I96" i="12" s="1"/>
  <c r="F96" i="12"/>
  <c r="G38" i="12"/>
  <c r="E38" i="12"/>
  <c r="F38" i="12"/>
  <c r="J74" i="10" l="1"/>
  <c r="J42" i="10"/>
  <c r="J27" i="10"/>
  <c r="J87" i="10"/>
  <c r="J66" i="10"/>
  <c r="J35" i="10"/>
  <c r="J65" i="10"/>
  <c r="J93" i="10"/>
  <c r="H38" i="12"/>
  <c r="I38" i="12" s="1"/>
  <c r="E210" i="12"/>
  <c r="F210" i="12"/>
  <c r="G210" i="12"/>
  <c r="H210" i="12"/>
  <c r="J96" i="12" l="1"/>
  <c r="J38" i="12"/>
  <c r="E204" i="12"/>
  <c r="B40" i="14" l="1"/>
  <c r="C40" i="14"/>
  <c r="D40" i="14"/>
  <c r="E40" i="14"/>
  <c r="B39" i="14"/>
  <c r="C39" i="14"/>
  <c r="D39" i="14"/>
  <c r="E39" i="14"/>
  <c r="B37" i="14"/>
  <c r="C37" i="14"/>
  <c r="D37" i="14"/>
  <c r="B36" i="14"/>
  <c r="C36" i="14"/>
  <c r="D36" i="14"/>
  <c r="E36" i="14"/>
  <c r="B34" i="14"/>
  <c r="C34" i="14"/>
  <c r="D34" i="14"/>
  <c r="E34" i="14"/>
  <c r="C32" i="14"/>
  <c r="D32" i="14"/>
  <c r="E32" i="14"/>
  <c r="B21" i="14"/>
  <c r="C21" i="14"/>
  <c r="D21" i="14"/>
  <c r="E21" i="14"/>
  <c r="B20" i="14"/>
  <c r="C20" i="14"/>
  <c r="D20" i="14"/>
  <c r="E20" i="14"/>
  <c r="B18" i="14"/>
  <c r="C18" i="14"/>
  <c r="D18" i="14"/>
  <c r="E18" i="14"/>
  <c r="B17" i="14"/>
  <c r="C17" i="14"/>
  <c r="D17" i="14"/>
  <c r="E17" i="14"/>
  <c r="B15" i="14"/>
  <c r="C15" i="14"/>
  <c r="D15" i="14"/>
  <c r="E15" i="14"/>
  <c r="B13" i="14"/>
  <c r="C13" i="14"/>
  <c r="D13" i="14"/>
  <c r="E13" i="14"/>
  <c r="B42" i="14"/>
  <c r="C42" i="14"/>
  <c r="D42" i="14"/>
  <c r="E42" i="14"/>
  <c r="E171" i="10"/>
  <c r="F171" i="10"/>
  <c r="G171" i="10"/>
  <c r="H171" i="10"/>
  <c r="B23" i="14"/>
  <c r="B22" i="14" s="1"/>
  <c r="C23" i="14"/>
  <c r="C22" i="14" s="1"/>
  <c r="D23" i="14"/>
  <c r="D22" i="14" s="1"/>
  <c r="E23" i="14"/>
  <c r="E217" i="12"/>
  <c r="E216" i="12" s="1"/>
  <c r="F217" i="12"/>
  <c r="F216" i="12" s="1"/>
  <c r="G217" i="12"/>
  <c r="G216" i="12" s="1"/>
  <c r="H217" i="12"/>
  <c r="I217" i="12" s="1"/>
  <c r="H72" i="10"/>
  <c r="G72" i="10"/>
  <c r="F72" i="10"/>
  <c r="E72" i="10"/>
  <c r="F204" i="12"/>
  <c r="G204" i="12"/>
  <c r="H204" i="12"/>
  <c r="I204" i="12" s="1"/>
  <c r="F199" i="12"/>
  <c r="J217" i="12" l="1"/>
  <c r="H216" i="12"/>
  <c r="I216" i="12" s="1"/>
  <c r="J204" i="12"/>
  <c r="J171" i="10"/>
  <c r="G36" i="14"/>
  <c r="G37" i="14"/>
  <c r="G32" i="14"/>
  <c r="G39" i="14"/>
  <c r="G34" i="14"/>
  <c r="G42" i="14"/>
  <c r="G40" i="14"/>
  <c r="G18" i="14"/>
  <c r="G13" i="14"/>
  <c r="G20" i="14"/>
  <c r="E22" i="14"/>
  <c r="G23" i="14"/>
  <c r="G15" i="14"/>
  <c r="G21" i="14"/>
  <c r="G17" i="14"/>
  <c r="J72" i="10"/>
  <c r="E16" i="14"/>
  <c r="B16" i="14"/>
  <c r="D16" i="14"/>
  <c r="C16" i="14"/>
  <c r="G213" i="12"/>
  <c r="G212" i="12" s="1"/>
  <c r="F213" i="12"/>
  <c r="F212" i="12" s="1"/>
  <c r="E213" i="12"/>
  <c r="E212" i="12" s="1"/>
  <c r="E190" i="12"/>
  <c r="E189" i="12" s="1"/>
  <c r="E186" i="12" s="1"/>
  <c r="F190" i="12"/>
  <c r="F189" i="12" s="1"/>
  <c r="F186" i="12" s="1"/>
  <c r="G190" i="12"/>
  <c r="G189" i="12" s="1"/>
  <c r="G186" i="12" s="1"/>
  <c r="H190" i="12"/>
  <c r="H213" i="12" l="1"/>
  <c r="I213" i="12" s="1"/>
  <c r="J216" i="12"/>
  <c r="H189" i="12"/>
  <c r="J190" i="12"/>
  <c r="G16" i="14"/>
  <c r="G22" i="14"/>
  <c r="H243" i="10"/>
  <c r="G243" i="10"/>
  <c r="F243" i="10"/>
  <c r="E243" i="10"/>
  <c r="H212" i="12" l="1"/>
  <c r="I212" i="12" s="1"/>
  <c r="J213" i="12"/>
  <c r="H186" i="12"/>
  <c r="J189" i="12"/>
  <c r="E184" i="12"/>
  <c r="F184" i="12"/>
  <c r="G184" i="12"/>
  <c r="H184" i="12"/>
  <c r="I184" i="12" s="1"/>
  <c r="H45" i="12"/>
  <c r="G45" i="12"/>
  <c r="G44" i="12" s="1"/>
  <c r="F45" i="12"/>
  <c r="F44" i="12" s="1"/>
  <c r="F41" i="12" s="1"/>
  <c r="J212" i="12" l="1"/>
  <c r="J186" i="12"/>
  <c r="J184" i="12"/>
  <c r="H44" i="12"/>
  <c r="J45" i="12"/>
  <c r="B33" i="14"/>
  <c r="C33" i="14"/>
  <c r="D33" i="14"/>
  <c r="E33" i="14"/>
  <c r="B31" i="14"/>
  <c r="C31" i="14"/>
  <c r="D31" i="14"/>
  <c r="E31" i="14"/>
  <c r="B14" i="14"/>
  <c r="D14" i="14"/>
  <c r="E14" i="14"/>
  <c r="C14" i="14"/>
  <c r="B12" i="14"/>
  <c r="D12" i="14"/>
  <c r="E12" i="14"/>
  <c r="C12" i="14"/>
  <c r="J44" i="12" l="1"/>
  <c r="G31" i="14"/>
  <c r="G33" i="14"/>
  <c r="G12" i="14"/>
  <c r="G14" i="14"/>
  <c r="C35" i="14"/>
  <c r="B35" i="14"/>
  <c r="D19" i="14"/>
  <c r="D11" i="14" s="1"/>
  <c r="E19" i="14"/>
  <c r="D38" i="14"/>
  <c r="C38" i="14"/>
  <c r="B38" i="14"/>
  <c r="E30" i="14"/>
  <c r="D35" i="14"/>
  <c r="B19" i="14"/>
  <c r="B11" i="14" s="1"/>
  <c r="C19" i="14"/>
  <c r="C11" i="14" s="1"/>
  <c r="F33" i="12"/>
  <c r="G38" i="14" l="1"/>
  <c r="G35" i="14"/>
  <c r="E11" i="14"/>
  <c r="G19" i="14"/>
  <c r="E110" i="12"/>
  <c r="F110" i="12"/>
  <c r="G110" i="12"/>
  <c r="H110" i="12"/>
  <c r="I110" i="12" s="1"/>
  <c r="G11" i="14" l="1"/>
  <c r="G29" i="10"/>
  <c r="H176" i="12" l="1"/>
  <c r="G176" i="12"/>
  <c r="G175" i="12" s="1"/>
  <c r="G172" i="12" s="1"/>
  <c r="F176" i="12"/>
  <c r="F175" i="12" s="1"/>
  <c r="F172" i="12" s="1"/>
  <c r="E176" i="12"/>
  <c r="E175" i="12" s="1"/>
  <c r="E172" i="12" s="1"/>
  <c r="E163" i="12"/>
  <c r="E159" i="12"/>
  <c r="G163" i="12"/>
  <c r="H163" i="12"/>
  <c r="I163" i="12" s="1"/>
  <c r="G159" i="12"/>
  <c r="H159" i="12"/>
  <c r="I159" i="12" s="1"/>
  <c r="F159" i="12"/>
  <c r="F103" i="12"/>
  <c r="G103" i="12"/>
  <c r="E45" i="12"/>
  <c r="E33" i="12"/>
  <c r="G33" i="12"/>
  <c r="H33" i="12"/>
  <c r="E25" i="12"/>
  <c r="G25" i="12"/>
  <c r="H25" i="12"/>
  <c r="I25" i="12" s="1"/>
  <c r="E44" i="12" l="1"/>
  <c r="I45" i="12"/>
  <c r="I33" i="12"/>
  <c r="I176" i="12"/>
  <c r="H175" i="12"/>
  <c r="I175" i="12" s="1"/>
  <c r="J176" i="12"/>
  <c r="J163" i="12"/>
  <c r="J159" i="12"/>
  <c r="J33" i="12"/>
  <c r="J25" i="12"/>
  <c r="E106" i="10"/>
  <c r="F11" i="11" s="1"/>
  <c r="F106" i="10"/>
  <c r="G11" i="11" s="1"/>
  <c r="G106" i="10"/>
  <c r="H11" i="11" s="1"/>
  <c r="H106" i="10"/>
  <c r="I11" i="11" s="1"/>
  <c r="E41" i="12" l="1"/>
  <c r="I44" i="12"/>
  <c r="H172" i="12"/>
  <c r="I172" i="12" s="1"/>
  <c r="J175" i="12"/>
  <c r="E142" i="12"/>
  <c r="E141" i="12" s="1"/>
  <c r="E138" i="12" s="1"/>
  <c r="F142" i="12"/>
  <c r="F141" i="12" s="1"/>
  <c r="F138" i="12" s="1"/>
  <c r="G142" i="12"/>
  <c r="H142" i="12"/>
  <c r="G141" i="12"/>
  <c r="G138" i="12" s="1"/>
  <c r="H13" i="12"/>
  <c r="G13" i="12"/>
  <c r="G12" i="12" s="1"/>
  <c r="G9" i="12" s="1"/>
  <c r="F13" i="12"/>
  <c r="F12" i="12" s="1"/>
  <c r="F9" i="12" s="1"/>
  <c r="E13" i="12"/>
  <c r="E12" i="12" s="1"/>
  <c r="E9" i="12" s="1"/>
  <c r="I13" i="12" l="1"/>
  <c r="J172" i="12"/>
  <c r="H141" i="12"/>
  <c r="H12" i="12"/>
  <c r="I12" i="12" s="1"/>
  <c r="E385" i="10"/>
  <c r="F385" i="10"/>
  <c r="G385" i="10"/>
  <c r="H385" i="10"/>
  <c r="E376" i="10"/>
  <c r="F376" i="10"/>
  <c r="G376" i="10"/>
  <c r="H376" i="10"/>
  <c r="E368" i="10"/>
  <c r="F368" i="10"/>
  <c r="G368" i="10"/>
  <c r="H368" i="10"/>
  <c r="E360" i="10"/>
  <c r="F360" i="10"/>
  <c r="G360" i="10"/>
  <c r="H360" i="10"/>
  <c r="E352" i="10"/>
  <c r="F352" i="10"/>
  <c r="G352" i="10"/>
  <c r="H352" i="10"/>
  <c r="E344" i="10"/>
  <c r="F344" i="10"/>
  <c r="G344" i="10"/>
  <c r="H344" i="10"/>
  <c r="E333" i="10"/>
  <c r="F333" i="10"/>
  <c r="G333" i="10"/>
  <c r="H333" i="10"/>
  <c r="E324" i="10"/>
  <c r="F324" i="10"/>
  <c r="G324" i="10"/>
  <c r="H324" i="10"/>
  <c r="E315" i="10"/>
  <c r="F315" i="10"/>
  <c r="G315" i="10"/>
  <c r="H315" i="10"/>
  <c r="E307" i="10"/>
  <c r="F307" i="10"/>
  <c r="G307" i="10"/>
  <c r="H307" i="10"/>
  <c r="E299" i="10"/>
  <c r="F299" i="10"/>
  <c r="G299" i="10"/>
  <c r="H299" i="10"/>
  <c r="E291" i="10"/>
  <c r="F291" i="10"/>
  <c r="G291" i="10"/>
  <c r="H291" i="10"/>
  <c r="E283" i="10"/>
  <c r="F283" i="10"/>
  <c r="G283" i="10"/>
  <c r="H283" i="10"/>
  <c r="E275" i="10"/>
  <c r="F275" i="10"/>
  <c r="G275" i="10"/>
  <c r="H275" i="10"/>
  <c r="E267" i="10"/>
  <c r="F267" i="10"/>
  <c r="G267" i="10"/>
  <c r="H267" i="10"/>
  <c r="E259" i="10"/>
  <c r="F259" i="10"/>
  <c r="G259" i="10"/>
  <c r="H259" i="10"/>
  <c r="E251" i="10"/>
  <c r="F251" i="10"/>
  <c r="G251" i="10"/>
  <c r="H251" i="10"/>
  <c r="E235" i="10"/>
  <c r="F235" i="10"/>
  <c r="G235" i="10"/>
  <c r="H235" i="10"/>
  <c r="E227" i="10"/>
  <c r="F227" i="10"/>
  <c r="G227" i="10"/>
  <c r="H227" i="10"/>
  <c r="E219" i="10"/>
  <c r="F219" i="10"/>
  <c r="G219" i="10"/>
  <c r="H219" i="10"/>
  <c r="E211" i="10"/>
  <c r="F211" i="10"/>
  <c r="G211" i="10"/>
  <c r="H211" i="10"/>
  <c r="E203" i="10"/>
  <c r="F203" i="10"/>
  <c r="G203" i="10"/>
  <c r="H203" i="10"/>
  <c r="E195" i="10"/>
  <c r="F195" i="10"/>
  <c r="G195" i="10"/>
  <c r="H195" i="10"/>
  <c r="E187" i="10"/>
  <c r="F187" i="10"/>
  <c r="G187" i="10"/>
  <c r="H187" i="10"/>
  <c r="E179" i="10"/>
  <c r="F179" i="10"/>
  <c r="G179" i="10"/>
  <c r="H179" i="10"/>
  <c r="E163" i="10"/>
  <c r="F163" i="10"/>
  <c r="G163" i="10"/>
  <c r="H163" i="10"/>
  <c r="E155" i="10"/>
  <c r="F155" i="10"/>
  <c r="G155" i="10"/>
  <c r="H155" i="10"/>
  <c r="E147" i="10"/>
  <c r="F147" i="10"/>
  <c r="G147" i="10"/>
  <c r="H147" i="10"/>
  <c r="E138" i="10"/>
  <c r="F138" i="10"/>
  <c r="G138" i="10"/>
  <c r="H138" i="10"/>
  <c r="E130" i="10"/>
  <c r="F130" i="10"/>
  <c r="G130" i="10"/>
  <c r="H130" i="10"/>
  <c r="E122" i="10"/>
  <c r="F122" i="10"/>
  <c r="G122" i="10"/>
  <c r="H122" i="10"/>
  <c r="E114" i="10"/>
  <c r="F114" i="10"/>
  <c r="G114" i="10"/>
  <c r="H114" i="10"/>
  <c r="E97" i="10"/>
  <c r="F97" i="10"/>
  <c r="G97" i="10"/>
  <c r="H97" i="10"/>
  <c r="E89" i="10"/>
  <c r="F89" i="10"/>
  <c r="G89" i="10"/>
  <c r="H89" i="10"/>
  <c r="F80" i="10"/>
  <c r="F71" i="10" s="1"/>
  <c r="G80" i="10"/>
  <c r="G71" i="10" s="1"/>
  <c r="H80" i="10"/>
  <c r="E80" i="10"/>
  <c r="E71" i="10" s="1"/>
  <c r="E63" i="10"/>
  <c r="F63" i="10"/>
  <c r="G63" i="10"/>
  <c r="H63" i="10"/>
  <c r="E54" i="10"/>
  <c r="F54" i="10"/>
  <c r="G54" i="10"/>
  <c r="H54" i="10"/>
  <c r="E45" i="10"/>
  <c r="F45" i="10"/>
  <c r="G45" i="10"/>
  <c r="H45" i="10"/>
  <c r="E37" i="10"/>
  <c r="F37" i="10"/>
  <c r="G37" i="10"/>
  <c r="H37" i="10"/>
  <c r="E29" i="10"/>
  <c r="F29" i="10"/>
  <c r="H29" i="10"/>
  <c r="E21" i="10"/>
  <c r="F21" i="10"/>
  <c r="G21" i="10"/>
  <c r="H21" i="10"/>
  <c r="E13" i="10"/>
  <c r="F13" i="10"/>
  <c r="G13" i="10"/>
  <c r="H13" i="10"/>
  <c r="E199" i="12"/>
  <c r="G199" i="12"/>
  <c r="G198" i="12" s="1"/>
  <c r="G195" i="12" s="1"/>
  <c r="H199" i="12"/>
  <c r="I199" i="12" s="1"/>
  <c r="F198" i="12"/>
  <c r="F195" i="12" s="1"/>
  <c r="E103" i="12"/>
  <c r="E95" i="12" s="1"/>
  <c r="E92" i="12" s="1"/>
  <c r="G95" i="12"/>
  <c r="G92" i="12" s="1"/>
  <c r="H103" i="12"/>
  <c r="F95" i="12"/>
  <c r="F92" i="12" s="1"/>
  <c r="H182" i="12"/>
  <c r="G182" i="12"/>
  <c r="F182" i="12"/>
  <c r="E182" i="12"/>
  <c r="H170" i="12"/>
  <c r="G170" i="12"/>
  <c r="G169" i="12" s="1"/>
  <c r="G166" i="12" s="1"/>
  <c r="F170" i="12"/>
  <c r="F169" i="12" s="1"/>
  <c r="F166" i="12" s="1"/>
  <c r="E170" i="12"/>
  <c r="E169" i="12" s="1"/>
  <c r="E166" i="12" s="1"/>
  <c r="F163" i="12"/>
  <c r="H158" i="12"/>
  <c r="G158" i="12"/>
  <c r="G155" i="12" s="1"/>
  <c r="E158" i="12"/>
  <c r="E155" i="12" s="1"/>
  <c r="H153" i="12"/>
  <c r="I153" i="12" s="1"/>
  <c r="G153" i="12"/>
  <c r="G152" i="12" s="1"/>
  <c r="G149" i="12" s="1"/>
  <c r="F153" i="12"/>
  <c r="F152" i="12" s="1"/>
  <c r="F149" i="12" s="1"/>
  <c r="E153" i="12"/>
  <c r="E152" i="12" s="1"/>
  <c r="E149" i="12" s="1"/>
  <c r="F114" i="12"/>
  <c r="E79" i="12"/>
  <c r="G79" i="12"/>
  <c r="H79" i="12"/>
  <c r="I79" i="12" s="1"/>
  <c r="F79" i="12"/>
  <c r="F76" i="12"/>
  <c r="E50" i="12"/>
  <c r="G50" i="12"/>
  <c r="F50" i="12"/>
  <c r="I182" i="12" l="1"/>
  <c r="I170" i="12"/>
  <c r="I103" i="12"/>
  <c r="H95" i="12"/>
  <c r="I158" i="12"/>
  <c r="H198" i="12"/>
  <c r="J199" i="12"/>
  <c r="J182" i="12"/>
  <c r="H169" i="12"/>
  <c r="I169" i="12" s="1"/>
  <c r="J170" i="12"/>
  <c r="H155" i="12"/>
  <c r="I155" i="12" s="1"/>
  <c r="J158" i="12"/>
  <c r="H152" i="12"/>
  <c r="I152" i="12" s="1"/>
  <c r="J153" i="12"/>
  <c r="H138" i="12"/>
  <c r="J103" i="12"/>
  <c r="J79" i="12"/>
  <c r="H50" i="12"/>
  <c r="I50" i="12" s="1"/>
  <c r="J53" i="12"/>
  <c r="J385" i="10"/>
  <c r="J376" i="10"/>
  <c r="J333" i="10"/>
  <c r="J324" i="10"/>
  <c r="J315" i="10"/>
  <c r="J307" i="10"/>
  <c r="J299" i="10"/>
  <c r="J291" i="10"/>
  <c r="J283" i="10"/>
  <c r="J275" i="10"/>
  <c r="J267" i="10"/>
  <c r="J259" i="10"/>
  <c r="J251" i="10"/>
  <c r="J235" i="10"/>
  <c r="J227" i="10"/>
  <c r="J219" i="10"/>
  <c r="J211" i="10"/>
  <c r="J203" i="10"/>
  <c r="J195" i="10"/>
  <c r="J187" i="10"/>
  <c r="J179" i="10"/>
  <c r="J163" i="10"/>
  <c r="J155" i="10"/>
  <c r="J147" i="10"/>
  <c r="J138" i="10"/>
  <c r="J130" i="10"/>
  <c r="J122" i="10"/>
  <c r="J114" i="10"/>
  <c r="H9" i="12"/>
  <c r="I9" i="12" s="1"/>
  <c r="J37" i="10"/>
  <c r="J29" i="10"/>
  <c r="H71" i="10"/>
  <c r="J80" i="10"/>
  <c r="J21" i="10"/>
  <c r="J89" i="10"/>
  <c r="J63" i="10"/>
  <c r="E198" i="12"/>
  <c r="E195" i="12" s="1"/>
  <c r="H146" i="10"/>
  <c r="G146" i="10"/>
  <c r="D41" i="14" s="1"/>
  <c r="D30" i="14" s="1"/>
  <c r="E146" i="10"/>
  <c r="B41" i="14" s="1"/>
  <c r="B30" i="14" s="1"/>
  <c r="F146" i="10"/>
  <c r="C41" i="14" s="1"/>
  <c r="C30" i="14" s="1"/>
  <c r="E148" i="12"/>
  <c r="G148" i="12"/>
  <c r="E181" i="12"/>
  <c r="E178" i="12" s="1"/>
  <c r="G181" i="12"/>
  <c r="G178" i="12" s="1"/>
  <c r="G165" i="12" s="1"/>
  <c r="H181" i="12"/>
  <c r="F181" i="12"/>
  <c r="F178" i="12" s="1"/>
  <c r="F165" i="12" s="1"/>
  <c r="F158" i="12"/>
  <c r="F155" i="12" s="1"/>
  <c r="F148" i="12" s="1"/>
  <c r="F75" i="12"/>
  <c r="F72" i="12" s="1"/>
  <c r="F49" i="12" s="1"/>
  <c r="F32" i="12"/>
  <c r="F29" i="12" s="1"/>
  <c r="H32" i="12"/>
  <c r="G32" i="12"/>
  <c r="G29" i="12" s="1"/>
  <c r="E32" i="12"/>
  <c r="E29" i="12" s="1"/>
  <c r="F25" i="12"/>
  <c r="H21" i="12"/>
  <c r="G21" i="12"/>
  <c r="G20" i="12" s="1"/>
  <c r="G17" i="12" s="1"/>
  <c r="F21" i="12"/>
  <c r="E21" i="12"/>
  <c r="E20" i="12" s="1"/>
  <c r="E17" i="12" s="1"/>
  <c r="G41" i="11"/>
  <c r="H38" i="11" s="1"/>
  <c r="H41" i="11" s="1"/>
  <c r="I38" i="11" s="1"/>
  <c r="I41" i="11" s="1"/>
  <c r="I198" i="12" l="1"/>
  <c r="I32" i="12"/>
  <c r="H92" i="12"/>
  <c r="I95" i="12"/>
  <c r="I21" i="12"/>
  <c r="I181" i="12"/>
  <c r="J95" i="12"/>
  <c r="H195" i="12"/>
  <c r="I195" i="12" s="1"/>
  <c r="J198" i="12"/>
  <c r="H178" i="12"/>
  <c r="I178" i="12" s="1"/>
  <c r="J181" i="12"/>
  <c r="H166" i="12"/>
  <c r="I166" i="12" s="1"/>
  <c r="J169" i="12"/>
  <c r="J155" i="12"/>
  <c r="H149" i="12"/>
  <c r="I149" i="12" s="1"/>
  <c r="J152" i="12"/>
  <c r="J50" i="12"/>
  <c r="H29" i="12"/>
  <c r="I29" i="12" s="1"/>
  <c r="J32" i="12"/>
  <c r="H20" i="12"/>
  <c r="I20" i="12" s="1"/>
  <c r="E41" i="14"/>
  <c r="J146" i="10"/>
  <c r="G41" i="14"/>
  <c r="J71" i="10"/>
  <c r="E8" i="12"/>
  <c r="E165" i="12"/>
  <c r="F20" i="12"/>
  <c r="F17" i="12" s="1"/>
  <c r="F8" i="12" s="1"/>
  <c r="H136" i="12"/>
  <c r="G136" i="12"/>
  <c r="F136" i="12"/>
  <c r="F109" i="12" s="1"/>
  <c r="F106" i="12" s="1"/>
  <c r="F105" i="12" s="1"/>
  <c r="E136" i="12"/>
  <c r="H114" i="12"/>
  <c r="G114" i="12"/>
  <c r="E114" i="12"/>
  <c r="I92" i="12" l="1"/>
  <c r="I136" i="12"/>
  <c r="I114" i="12"/>
  <c r="J92" i="12"/>
  <c r="J195" i="12"/>
  <c r="J178" i="12"/>
  <c r="J166" i="12"/>
  <c r="H165" i="12"/>
  <c r="I165" i="12" s="1"/>
  <c r="J149" i="12"/>
  <c r="H148" i="12"/>
  <c r="I148" i="12" s="1"/>
  <c r="J136" i="12"/>
  <c r="J114" i="12"/>
  <c r="J29" i="12"/>
  <c r="H17" i="12"/>
  <c r="I17" i="12" s="1"/>
  <c r="J20" i="12"/>
  <c r="G30" i="14"/>
  <c r="E109" i="12"/>
  <c r="E106" i="12" s="1"/>
  <c r="E105" i="12" s="1"/>
  <c r="H109" i="12"/>
  <c r="I109" i="12" s="1"/>
  <c r="G109" i="12"/>
  <c r="G106" i="12" s="1"/>
  <c r="J165" i="12" l="1"/>
  <c r="J148" i="12"/>
  <c r="H106" i="12"/>
  <c r="I106" i="12" s="1"/>
  <c r="J109" i="12"/>
  <c r="J17" i="12"/>
  <c r="G105" i="12"/>
  <c r="H105" i="12"/>
  <c r="I105" i="12" s="1"/>
  <c r="H76" i="12"/>
  <c r="G76" i="12"/>
  <c r="G75" i="12" s="1"/>
  <c r="G72" i="12" s="1"/>
  <c r="G49" i="12" s="1"/>
  <c r="E76" i="12"/>
  <c r="E75" i="12" s="1"/>
  <c r="E72" i="12" s="1"/>
  <c r="E49" i="12" s="1"/>
  <c r="H90" i="12"/>
  <c r="G90" i="12"/>
  <c r="G89" i="12" s="1"/>
  <c r="G86" i="12" s="1"/>
  <c r="F90" i="12"/>
  <c r="F89" i="12" s="1"/>
  <c r="F86" i="12" s="1"/>
  <c r="E90" i="12"/>
  <c r="E89" i="12" s="1"/>
  <c r="E86" i="12" s="1"/>
  <c r="I76" i="12" l="1"/>
  <c r="J105" i="12"/>
  <c r="J106" i="12"/>
  <c r="H89" i="12"/>
  <c r="J90" i="12"/>
  <c r="H75" i="12"/>
  <c r="I75" i="12" s="1"/>
  <c r="E85" i="12"/>
  <c r="E7" i="12" s="1"/>
  <c r="G85" i="12"/>
  <c r="G41" i="12"/>
  <c r="G8" i="12" s="1"/>
  <c r="F85" i="12"/>
  <c r="F7" i="12" s="1"/>
  <c r="H41" i="12"/>
  <c r="I41" i="12" s="1"/>
  <c r="H86" i="12" l="1"/>
  <c r="H85" i="12" s="1"/>
  <c r="I85" i="12" s="1"/>
  <c r="J89" i="12"/>
  <c r="H72" i="12"/>
  <c r="I72" i="12" s="1"/>
  <c r="J75" i="12"/>
  <c r="H8" i="12"/>
  <c r="J41" i="12"/>
  <c r="G7" i="12"/>
  <c r="H384" i="10"/>
  <c r="G384" i="10"/>
  <c r="F384" i="10"/>
  <c r="E384" i="10"/>
  <c r="H332" i="10"/>
  <c r="G332" i="10"/>
  <c r="F332" i="10"/>
  <c r="E332" i="10"/>
  <c r="H323" i="10"/>
  <c r="F323" i="10"/>
  <c r="E323" i="10"/>
  <c r="G323" i="10"/>
  <c r="E17" i="13"/>
  <c r="D17" i="13"/>
  <c r="C17" i="13"/>
  <c r="B17" i="13"/>
  <c r="H88" i="10"/>
  <c r="G88" i="10"/>
  <c r="F88" i="10"/>
  <c r="E88" i="10"/>
  <c r="H62" i="10"/>
  <c r="G62" i="10"/>
  <c r="F62" i="10"/>
  <c r="E62" i="10"/>
  <c r="H53" i="10"/>
  <c r="G53" i="10"/>
  <c r="F53" i="10"/>
  <c r="E53" i="10"/>
  <c r="J8" i="12" l="1"/>
  <c r="I8" i="12"/>
  <c r="J86" i="12"/>
  <c r="H49" i="12"/>
  <c r="I49" i="12" s="1"/>
  <c r="J72" i="12"/>
  <c r="J384" i="10"/>
  <c r="J332" i="10"/>
  <c r="J323" i="10"/>
  <c r="G17" i="13"/>
  <c r="J62" i="10"/>
  <c r="J88" i="10"/>
  <c r="H343" i="10"/>
  <c r="E343" i="10"/>
  <c r="G343" i="10"/>
  <c r="F343" i="10"/>
  <c r="G113" i="10"/>
  <c r="H113" i="10"/>
  <c r="F113" i="10"/>
  <c r="E113" i="10"/>
  <c r="G12" i="10"/>
  <c r="G11" i="10" s="1"/>
  <c r="H10" i="11" s="1"/>
  <c r="H9" i="11" s="1"/>
  <c r="F12" i="10"/>
  <c r="F11" i="10" s="1"/>
  <c r="G10" i="11" s="1"/>
  <c r="G9" i="11" s="1"/>
  <c r="E12" i="10"/>
  <c r="E11" i="10" s="1"/>
  <c r="F10" i="11" s="1"/>
  <c r="F9" i="11" s="1"/>
  <c r="H12" i="10"/>
  <c r="J85" i="12" l="1"/>
  <c r="J49" i="12"/>
  <c r="H7" i="12"/>
  <c r="I7" i="12" s="1"/>
  <c r="J343" i="10"/>
  <c r="J113" i="10"/>
  <c r="H11" i="10"/>
  <c r="J12" i="10"/>
  <c r="H342" i="10"/>
  <c r="G342" i="10"/>
  <c r="H14" i="11" s="1"/>
  <c r="F342" i="10"/>
  <c r="G14" i="11" s="1"/>
  <c r="E342" i="10"/>
  <c r="F14" i="11" s="1"/>
  <c r="H112" i="10"/>
  <c r="E112" i="10"/>
  <c r="G112" i="10"/>
  <c r="F112" i="10"/>
  <c r="E13" i="6"/>
  <c r="E12" i="6" s="1"/>
  <c r="F22" i="11" s="1"/>
  <c r="F13" i="6"/>
  <c r="F12" i="6" s="1"/>
  <c r="G22" i="11" s="1"/>
  <c r="G13" i="6"/>
  <c r="G12" i="6" s="1"/>
  <c r="H22" i="11" s="1"/>
  <c r="H13" i="6"/>
  <c r="H12" i="6" s="1"/>
  <c r="I22" i="11" s="1"/>
  <c r="E10" i="6"/>
  <c r="E9" i="6" s="1"/>
  <c r="F21" i="11" s="1"/>
  <c r="F23" i="11" s="1"/>
  <c r="F10" i="6"/>
  <c r="F9" i="6" s="1"/>
  <c r="G21" i="11" s="1"/>
  <c r="G10" i="6"/>
  <c r="G9" i="6" s="1"/>
  <c r="H21" i="11" s="1"/>
  <c r="H10" i="6"/>
  <c r="H9" i="6" s="1"/>
  <c r="I21" i="11" s="1"/>
  <c r="J7" i="12" l="1"/>
  <c r="I14" i="11"/>
  <c r="J342" i="10"/>
  <c r="J112" i="10"/>
  <c r="I10" i="11"/>
  <c r="J11" i="10"/>
  <c r="K14" i="11"/>
  <c r="I23" i="11"/>
  <c r="H23" i="11"/>
  <c r="G23" i="11"/>
  <c r="B16" i="13"/>
  <c r="B15" i="13" s="1"/>
  <c r="B11" i="13" s="1"/>
  <c r="F13" i="11"/>
  <c r="F12" i="11" s="1"/>
  <c r="F15" i="11" s="1"/>
  <c r="I13" i="11"/>
  <c r="E16" i="13"/>
  <c r="H13" i="11"/>
  <c r="H12" i="11" s="1"/>
  <c r="H15" i="11" s="1"/>
  <c r="D16" i="13"/>
  <c r="D15" i="13" s="1"/>
  <c r="D11" i="13" s="1"/>
  <c r="G13" i="11"/>
  <c r="G12" i="11" s="1"/>
  <c r="G15" i="11" s="1"/>
  <c r="C16" i="13"/>
  <c r="C15" i="13" s="1"/>
  <c r="C11" i="13" s="1"/>
  <c r="E15" i="13" l="1"/>
  <c r="G16" i="13"/>
  <c r="I9" i="11"/>
  <c r="K10" i="11"/>
  <c r="I12" i="11"/>
  <c r="K13" i="11"/>
  <c r="E11" i="13" l="1"/>
  <c r="G15" i="13"/>
  <c r="I15" i="11"/>
  <c r="K12" i="11"/>
  <c r="G11" i="13" l="1"/>
</calcChain>
</file>

<file path=xl/sharedStrings.xml><?xml version="1.0" encoding="utf-8"?>
<sst xmlns="http://schemas.openxmlformats.org/spreadsheetml/2006/main" count="848" uniqueCount="204">
  <si>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</si>
  <si>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</si>
  <si>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</si>
  <si>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</si>
  <si>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</si>
  <si>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</si>
  <si>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</si>
  <si>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</si>
  <si>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</si>
  <si>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</si>
  <si>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</si>
  <si>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</si>
  <si>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</si>
  <si>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</si>
  <si>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</si>
  <si>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</si>
  <si>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</si>
  <si>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</si>
  <si>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</si>
  <si>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</si>
  <si>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</si>
  <si>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</si>
  <si>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</si>
  <si>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</si>
  <si>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</si>
  <si>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</si>
  <si>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</si>
  <si>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</si>
  <si>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</si>
  <si>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</si>
  <si>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</si>
  <si>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</si>
  <si>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</si>
  <si>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</si>
  <si>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</si>
  <si>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</si>
  <si>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</si>
  <si>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AKTIVNOSTI</t>
  </si>
  <si>
    <t>A) SAŽETAK RAČUNA PRIHODA I RASHODA</t>
  </si>
  <si>
    <t>B) SAŽETAK RAČUNA FINANCIRANJA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</si>
  <si>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</si>
  <si>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</si>
  <si>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</si>
  <si>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</si>
  <si>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</si>
  <si>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nadležnog proračuna</t>
  </si>
  <si>
    <t>Prihodi po posebnim propisima</t>
  </si>
  <si>
    <t>Tekuće pomoći iz proračuna koji nije nadležan</t>
  </si>
  <si>
    <t>Kapitalne pomoći iz proračuna koji nije nadležan</t>
  </si>
  <si>
    <t>Ostali nespomenuti prihodi</t>
  </si>
  <si>
    <t>Ostali prihodi</t>
  </si>
  <si>
    <t>Prihodi od pruženi usluga</t>
  </si>
  <si>
    <t>Decentralizirana sredstva</t>
  </si>
  <si>
    <t>Plaće za redovan rad</t>
  </si>
  <si>
    <t>Ostali rashodi za zaposlene</t>
  </si>
  <si>
    <t>Doprinosi za mirovinsko osiguranje</t>
  </si>
  <si>
    <t>Doprinosi za obavezno zdravstveno osiguranje</t>
  </si>
  <si>
    <t>Službena putovanja</t>
  </si>
  <si>
    <t>Naknade za prijovoz, rad na terenu i odvojeni život</t>
  </si>
  <si>
    <t>Stručno usavršavanje zaposlenika</t>
  </si>
  <si>
    <t>Ostale naknade troškova zaposlenima</t>
  </si>
  <si>
    <t>Uredski materijal i ostale materijalni rashodi</t>
  </si>
  <si>
    <t>Materijal i sirovine</t>
  </si>
  <si>
    <t>Prihodi za posebne namjene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</si>
  <si>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</si>
  <si>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</si>
  <si>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</si>
  <si>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</si>
  <si>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</si>
  <si>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</si>
  <si>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</si>
  <si>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</si>
  <si>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</si>
  <si>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</si>
  <si>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</si>
  <si>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</si>
  <si>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Članarine</t>
  </si>
  <si>
    <t xml:space="preserve">Ostale naknade  </t>
  </si>
  <si>
    <t>Ostali nespomenuti rashodi</t>
  </si>
  <si>
    <t>Bankarske i usluge platnog prometa</t>
  </si>
  <si>
    <t>Ostale naknade iz proračuna u naravi</t>
  </si>
  <si>
    <t>Poslovni objekti</t>
  </si>
  <si>
    <t>Knjige u knjižnici</t>
  </si>
  <si>
    <t>Udžbenici</t>
  </si>
  <si>
    <t>Prihodi od imovine</t>
  </si>
  <si>
    <t>Kapitalne pomoći od izvanproračunskih korisnika</t>
  </si>
  <si>
    <t>Potpore</t>
  </si>
  <si>
    <t>Računala i računalna oprema</t>
  </si>
  <si>
    <t>Komunikacijska oprema</t>
  </si>
  <si>
    <t>Tekuće pomoći iz iz drž. prorač. temeljem prijenosa EU sredstava</t>
  </si>
  <si>
    <t>Kapitalne pomoći iz iz drž. prorač. temeljem prijenosa EU sredstava</t>
  </si>
  <si>
    <t>Pomoći EU</t>
  </si>
  <si>
    <t>Izvor financiranja 051</t>
  </si>
  <si>
    <t>Školska shema</t>
  </si>
  <si>
    <t>Izvor financiranja 011</t>
  </si>
  <si>
    <t>Doprinos za mirovinsko osiguranje</t>
  </si>
  <si>
    <t>Doprinos za zdravstveno osiguranje</t>
  </si>
  <si>
    <t>0912 Osnovno obrazovanje</t>
  </si>
  <si>
    <t>Uređaji, strojevi i oprema za ostale namjene</t>
  </si>
  <si>
    <t>Izvor financiranja 044</t>
  </si>
  <si>
    <t>Uredski materijal i ostali materijalni rashodi</t>
  </si>
  <si>
    <t>Materija i dijelovi za tekuće i investicijsko održavanje</t>
  </si>
  <si>
    <t>Financijski rashodi</t>
  </si>
  <si>
    <t>09 Obrazovanje</t>
  </si>
  <si>
    <t>096 Dodatne usluge u školstvu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</si>
  <si>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</si>
  <si>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</si>
  <si>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</si>
  <si>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</si>
  <si>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</si>
  <si>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</si>
  <si>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</si>
  <si>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</si>
  <si>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</si>
  <si>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</si>
  <si>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 + PRIJENOS VIŠKA / MANJKA IZ PRETHODNE(IH) GODINE - PRIJENOS VIŠKA / MANJKA U SLJEDEĆE RAZDOBLJE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</si>
  <si>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</si>
  <si>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</si>
  <si>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</si>
  <si>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</si>
  <si>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</si>
  <si>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</si>
  <si>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</si>
  <si>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</si>
  <si>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</si>
  <si>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</si>
  <si>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</si>
  <si>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</si>
  <si>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</si>
  <si>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</si>
  <si>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</si>
  <si>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</si>
  <si>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Školska natjecanja</t>
  </si>
  <si>
    <t>Naknade za prijevoz</t>
  </si>
  <si>
    <t>Građanski odgoj i obrazovanje</t>
  </si>
  <si>
    <t>Škole jednakih mogućnosti MŽ</t>
  </si>
  <si>
    <t>Vlastito</t>
  </si>
  <si>
    <t>Izvor financiranja 031</t>
  </si>
  <si>
    <t>Vlastiti i ostali prihodi</t>
  </si>
  <si>
    <t>Najam dvorane</t>
  </si>
  <si>
    <t>Izvor financiranja 043</t>
  </si>
  <si>
    <t>Školska kuhinja</t>
  </si>
  <si>
    <t>Ostali prihodi za posebne namjene</t>
  </si>
  <si>
    <t xml:space="preserve">Ostali prihodi </t>
  </si>
  <si>
    <t>Naknade građanima i kućanstvima u naravi</t>
  </si>
  <si>
    <t>Škole jednakih mogućnosti EU</t>
  </si>
  <si>
    <t>Prehrana učenika</t>
  </si>
  <si>
    <t>Izvor financiranja 052</t>
  </si>
  <si>
    <t>Naknada građanima i kućanstvima</t>
  </si>
  <si>
    <t>Udžbenici, lektira</t>
  </si>
  <si>
    <t>Knjige (knjižnica)</t>
  </si>
  <si>
    <t>Plaće, naknade</t>
  </si>
  <si>
    <t>e-škole</t>
  </si>
  <si>
    <t>NAZIV KAPITALNOG PROJEKTA</t>
  </si>
  <si>
    <t>Poslovni subjekti</t>
  </si>
  <si>
    <t>Prihodi od prodaje nefinancijske imovine</t>
  </si>
  <si>
    <t>Prihodi od prodaje proizvedene dugotrajne imovine</t>
  </si>
  <si>
    <t xml:space="preserve">PROGRAM </t>
  </si>
  <si>
    <t>PROGRAM 1013</t>
  </si>
  <si>
    <t>Rashodi za zdravstvene usluge</t>
  </si>
  <si>
    <t>Troškovi sudskih postupaka</t>
  </si>
  <si>
    <t>Zatezne kamate</t>
  </si>
  <si>
    <t>PROGRAM 1001</t>
  </si>
  <si>
    <t>Aktivnost A101314</t>
  </si>
  <si>
    <t xml:space="preserve">  44 Decentralizirana sredstva</t>
  </si>
  <si>
    <t xml:space="preserve">  51 Pomoći EU</t>
  </si>
  <si>
    <t>UKUPNO:</t>
  </si>
  <si>
    <t>Plan 2024.</t>
  </si>
  <si>
    <t>OSNOVNA ŠKOLA GORIČAN</t>
  </si>
  <si>
    <t>PRIHODI POSLOVANJA PREMA EKONOMSKOJ KLASIFIACIJI</t>
  </si>
  <si>
    <t>RASHODI POSLOVANJA PREMA EKONOMSKOJ KLASIFIKACIJI</t>
  </si>
  <si>
    <t>Usluge promidžbe i informiranja</t>
  </si>
  <si>
    <t>Radni udžbenici, DOM, ulošci</t>
  </si>
  <si>
    <t>Projekti učenika</t>
  </si>
  <si>
    <t>Tekuće donacije</t>
  </si>
  <si>
    <t>Izvor financiranja 061</t>
  </si>
  <si>
    <t>Donacije</t>
  </si>
  <si>
    <t>Aktivnost A</t>
  </si>
  <si>
    <t>6 Donacije</t>
  </si>
  <si>
    <t xml:space="preserve">  61 Donacije</t>
  </si>
  <si>
    <t>Aktivnost A101304</t>
  </si>
  <si>
    <t>Aktivnost A101330</t>
  </si>
  <si>
    <t>Aktivnost T100117</t>
  </si>
  <si>
    <t>Aktivnost A101343</t>
  </si>
  <si>
    <t>Aktivnost A101301</t>
  </si>
  <si>
    <t>Aktivnost A101305</t>
  </si>
  <si>
    <t>Aktivnost T100115</t>
  </si>
  <si>
    <t>Rebalans (I. izmjene) 2024.</t>
  </si>
  <si>
    <t>Ostvarenje/izvršenje              1-12/2023</t>
  </si>
  <si>
    <t>Ostvarenje/izvršenje           1-12/024</t>
  </si>
  <si>
    <t>Indeks 6=5/3*100</t>
  </si>
  <si>
    <t>Indeks 7=5/4*100</t>
  </si>
  <si>
    <r>
      <t>IZVJEŠTAJ O IZVRŠENJU FINANCIJSKOG PLANA</t>
    </r>
    <r>
      <rPr>
        <b/>
        <sz val="12"/>
        <color indexed="8"/>
        <rFont val="Arial"/>
        <family val="2"/>
        <charset val="238"/>
      </rPr>
      <t xml:space="preserve"> ZA 2024. GODINU</t>
    </r>
  </si>
  <si>
    <t>IZVJEŠTAJ O IZVRŠENJU FINANCIJSKOG PLANA ZA 2024. GODINU</t>
  </si>
  <si>
    <t>Indeks 6=5/2*100</t>
  </si>
  <si>
    <t>Voditeljica računovodstva:</t>
  </si>
  <si>
    <t>Ravnatelj:</t>
  </si>
  <si>
    <t>Markušić Snježana</t>
  </si>
  <si>
    <t>Varošanec Zlatko</t>
  </si>
  <si>
    <t>Za Školski odbor:</t>
  </si>
  <si>
    <t>Varga Darko</t>
  </si>
  <si>
    <t>Klasa: 400-01/25/01/01</t>
  </si>
  <si>
    <t>Goričan, 31.01.2025.</t>
  </si>
  <si>
    <t>URBroj: 2109-28/01/25-5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</si>
</sst>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rgb="FF92D050"/>
      <name val="Arial"/>
      <family val="2"/>
      <charset val="238"/>
    </font>
    <font>
      <i/>
      <sz val="10"/>
      <color rgb="FFFFC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7030A0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i/>
      <sz val="10"/>
      <color theme="7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18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2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9" fillId="10" borderId="3" xfId="0" quotePrefix="1" applyFont="1" applyFill="1" applyBorder="1" applyAlignment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5" borderId="8" xfId="0" applyNumberFormat="1" applyFont="1" applyFill="1" applyBorder="1" applyAlignment="1" applyProtection="1">
      <alignment horizontal="left" vertical="center" wrapText="1"/>
    </xf>
    <xf numFmtId="0" fontId="16" fillId="2" borderId="9" xfId="0" applyNumberFormat="1" applyFont="1" applyFill="1" applyBorder="1" applyAlignment="1" applyProtection="1">
      <alignment horizontal="left" vertical="center" wrapText="1" indent="1"/>
    </xf>
    <xf numFmtId="0" fontId="16" fillId="2" borderId="10" xfId="0" applyNumberFormat="1" applyFont="1" applyFill="1" applyBorder="1" applyAlignment="1" applyProtection="1">
      <alignment horizontal="left" vertical="center" wrapText="1" indent="1"/>
    </xf>
    <xf numFmtId="0" fontId="16" fillId="2" borderId="11" xfId="0" applyNumberFormat="1" applyFont="1" applyFill="1" applyBorder="1" applyAlignment="1" applyProtection="1">
      <alignment horizontal="left" vertical="center" wrapText="1" indent="1"/>
    </xf>
    <xf numFmtId="0" fontId="19" fillId="2" borderId="11" xfId="0" applyNumberFormat="1" applyFont="1" applyFill="1" applyBorder="1" applyAlignment="1" applyProtection="1">
      <alignment horizontal="left" vertical="center" wrapText="1"/>
    </xf>
    <xf numFmtId="0" fontId="16" fillId="2" borderId="11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2" borderId="11" xfId="0" applyNumberFormat="1" applyFont="1" applyFill="1" applyBorder="1" applyAlignment="1" applyProtection="1">
      <alignment horizontal="left" vertical="center" wrapText="1" indent="1"/>
    </xf>
    <xf numFmtId="0" fontId="22" fillId="7" borderId="8" xfId="0" applyNumberFormat="1" applyFont="1" applyFill="1" applyBorder="1" applyAlignment="1" applyProtection="1">
      <alignment horizontal="left" vertical="center" wrapText="1"/>
    </xf>
    <xf numFmtId="0" fontId="18" fillId="7" borderId="8" xfId="0" applyNumberFormat="1" applyFont="1" applyFill="1" applyBorder="1" applyAlignment="1" applyProtection="1">
      <alignment horizontal="left" vertical="center" wrapText="1"/>
    </xf>
    <xf numFmtId="0" fontId="22" fillId="6" borderId="8" xfId="0" applyNumberFormat="1" applyFont="1" applyFill="1" applyBorder="1" applyAlignment="1" applyProtection="1">
      <alignment horizontal="left" vertical="center" wrapText="1"/>
    </xf>
    <xf numFmtId="0" fontId="22" fillId="8" borderId="8" xfId="0" applyNumberFormat="1" applyFont="1" applyFill="1" applyBorder="1" applyAlignment="1" applyProtection="1">
      <alignment horizontal="left" vertical="center" wrapText="1"/>
    </xf>
    <xf numFmtId="0" fontId="22" fillId="9" borderId="8" xfId="0" applyNumberFormat="1" applyFont="1" applyFill="1" applyBorder="1" applyAlignment="1" applyProtection="1">
      <alignment horizontal="left" vertical="center" wrapText="1"/>
    </xf>
    <xf numFmtId="0" fontId="22" fillId="10" borderId="8" xfId="0" applyNumberFormat="1" applyFont="1" applyFill="1" applyBorder="1" applyAlignment="1" applyProtection="1">
      <alignment horizontal="left" vertical="center" wrapText="1"/>
    </xf>
    <xf numFmtId="0" fontId="6" fillId="5" borderId="14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6" fillId="6" borderId="17" xfId="0" applyNumberFormat="1" applyFont="1" applyFill="1" applyBorder="1" applyAlignment="1" applyProtection="1">
      <alignment horizontal="center" vertical="center" wrapText="1"/>
    </xf>
    <xf numFmtId="0" fontId="6" fillId="7" borderId="17" xfId="0" applyNumberFormat="1" applyFont="1" applyFill="1" applyBorder="1" applyAlignment="1" applyProtection="1">
      <alignment horizontal="center" vertical="center" wrapText="1"/>
    </xf>
    <xf numFmtId="0" fontId="6" fillId="8" borderId="17" xfId="0" applyNumberFormat="1" applyFont="1" applyFill="1" applyBorder="1" applyAlignment="1" applyProtection="1">
      <alignment horizontal="center" vertical="center" wrapText="1"/>
    </xf>
    <xf numFmtId="0" fontId="6" fillId="10" borderId="17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5" borderId="14" xfId="0" applyNumberFormat="1" applyFont="1" applyFill="1" applyBorder="1" applyAlignment="1">
      <alignment horizontal="right"/>
    </xf>
    <xf numFmtId="4" fontId="22" fillId="5" borderId="8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16" fillId="2" borderId="11" xfId="0" applyNumberFormat="1" applyFont="1" applyFill="1" applyBorder="1" applyAlignment="1">
      <alignment horizontal="right"/>
    </xf>
    <xf numFmtId="4" fontId="16" fillId="2" borderId="6" xfId="0" applyNumberFormat="1" applyFont="1" applyFill="1" applyBorder="1" applyAlignment="1">
      <alignment horizontal="right"/>
    </xf>
    <xf numFmtId="4" fontId="6" fillId="7" borderId="17" xfId="0" applyNumberFormat="1" applyFont="1" applyFill="1" applyBorder="1" applyAlignment="1">
      <alignment horizontal="right"/>
    </xf>
    <xf numFmtId="4" fontId="22" fillId="7" borderId="8" xfId="0" applyNumberFormat="1" applyFont="1" applyFill="1" applyBorder="1" applyAlignment="1">
      <alignment horizontal="right"/>
    </xf>
    <xf numFmtId="4" fontId="6" fillId="6" borderId="17" xfId="0" applyNumberFormat="1" applyFont="1" applyFill="1" applyBorder="1" applyAlignment="1">
      <alignment horizontal="right"/>
    </xf>
    <xf numFmtId="4" fontId="22" fillId="6" borderId="8" xfId="0" applyNumberFormat="1" applyFont="1" applyFill="1" applyBorder="1" applyAlignment="1">
      <alignment horizontal="right"/>
    </xf>
    <xf numFmtId="4" fontId="6" fillId="8" borderId="17" xfId="0" applyNumberFormat="1" applyFont="1" applyFill="1" applyBorder="1" applyAlignment="1">
      <alignment horizontal="right"/>
    </xf>
    <xf numFmtId="4" fontId="22" fillId="8" borderId="8" xfId="0" applyNumberFormat="1" applyFont="1" applyFill="1" applyBorder="1" applyAlignment="1">
      <alignment horizontal="right"/>
    </xf>
    <xf numFmtId="4" fontId="6" fillId="9" borderId="17" xfId="0" applyNumberFormat="1" applyFont="1" applyFill="1" applyBorder="1" applyAlignment="1">
      <alignment horizontal="right"/>
    </xf>
    <xf numFmtId="4" fontId="22" fillId="9" borderId="8" xfId="0" applyNumberFormat="1" applyFont="1" applyFill="1" applyBorder="1" applyAlignment="1">
      <alignment horizontal="right"/>
    </xf>
    <xf numFmtId="4" fontId="6" fillId="10" borderId="17" xfId="0" applyNumberFormat="1" applyFont="1" applyFill="1" applyBorder="1" applyAlignment="1">
      <alignment horizontal="right"/>
    </xf>
    <xf numFmtId="4" fontId="22" fillId="10" borderId="8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16" fillId="5" borderId="3" xfId="0" applyNumberFormat="1" applyFont="1" applyFill="1" applyBorder="1" applyAlignment="1">
      <alignment horizontal="right"/>
    </xf>
    <xf numFmtId="4" fontId="16" fillId="7" borderId="3" xfId="0" applyNumberFormat="1" applyFont="1" applyFill="1" applyBorder="1" applyAlignment="1">
      <alignment horizontal="right"/>
    </xf>
    <xf numFmtId="4" fontId="16" fillId="6" borderId="3" xfId="0" applyNumberFormat="1" applyFont="1" applyFill="1" applyBorder="1" applyAlignment="1">
      <alignment horizontal="right"/>
    </xf>
    <xf numFmtId="4" fontId="16" fillId="8" borderId="3" xfId="0" applyNumberFormat="1" applyFont="1" applyFill="1" applyBorder="1" applyAlignment="1">
      <alignment horizontal="right"/>
    </xf>
    <xf numFmtId="4" fontId="16" fillId="9" borderId="3" xfId="0" applyNumberFormat="1" applyFont="1" applyFill="1" applyBorder="1" applyAlignment="1">
      <alignment horizontal="right"/>
    </xf>
    <xf numFmtId="4" fontId="16" fillId="10" borderId="3" xfId="0" applyNumberFormat="1" applyFont="1" applyFill="1" applyBorder="1" applyAlignment="1">
      <alignment horizontal="right"/>
    </xf>
    <xf numFmtId="4" fontId="16" fillId="6" borderId="4" xfId="0" applyNumberFormat="1" applyFont="1" applyFill="1" applyBorder="1" applyAlignment="1">
      <alignment horizontal="right"/>
    </xf>
    <xf numFmtId="4" fontId="16" fillId="8" borderId="4" xfId="0" applyNumberFormat="1" applyFont="1" applyFill="1" applyBorder="1" applyAlignment="1">
      <alignment horizontal="right"/>
    </xf>
    <xf numFmtId="4" fontId="16" fillId="9" borderId="4" xfId="0" applyNumberFormat="1" applyFont="1" applyFill="1" applyBorder="1" applyAlignment="1">
      <alignment horizontal="right"/>
    </xf>
    <xf numFmtId="4" fontId="16" fillId="10" borderId="4" xfId="0" applyNumberFormat="1" applyFont="1" applyFill="1" applyBorder="1" applyAlignment="1">
      <alignment horizontal="right"/>
    </xf>
    <xf numFmtId="4" fontId="16" fillId="5" borderId="4" xfId="0" applyNumberFormat="1" applyFont="1" applyFill="1" applyBorder="1" applyAlignment="1">
      <alignment horizontal="right"/>
    </xf>
    <xf numFmtId="4" fontId="16" fillId="7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 applyProtection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left" vertical="center" wrapText="1" indent="1"/>
    </xf>
    <xf numFmtId="0" fontId="16" fillId="2" borderId="13" xfId="0" applyNumberFormat="1" applyFont="1" applyFill="1" applyBorder="1" applyAlignment="1" applyProtection="1">
      <alignment horizontal="left" vertical="center" wrapText="1" indent="1"/>
    </xf>
    <xf numFmtId="0" fontId="16" fillId="2" borderId="14" xfId="0" applyNumberFormat="1" applyFont="1" applyFill="1" applyBorder="1" applyAlignment="1" applyProtection="1">
      <alignment horizontal="left" vertical="center" wrapText="1" indent="1"/>
    </xf>
    <xf numFmtId="0" fontId="16" fillId="2" borderId="14" xfId="0" applyNumberFormat="1" applyFont="1" applyFill="1" applyBorder="1" applyAlignment="1" applyProtection="1">
      <alignment horizontal="left" vertical="center" wrapText="1"/>
    </xf>
    <xf numFmtId="4" fontId="16" fillId="2" borderId="14" xfId="0" applyNumberFormat="1" applyFont="1" applyFill="1" applyBorder="1" applyAlignment="1">
      <alignment horizontal="right"/>
    </xf>
    <xf numFmtId="0" fontId="22" fillId="11" borderId="8" xfId="0" applyNumberFormat="1" applyFont="1" applyFill="1" applyBorder="1" applyAlignment="1" applyProtection="1">
      <alignment horizontal="left" vertical="center" wrapText="1"/>
    </xf>
    <xf numFmtId="4" fontId="22" fillId="11" borderId="8" xfId="0" applyNumberFormat="1" applyFont="1" applyFill="1" applyBorder="1" applyAlignment="1">
      <alignment horizontal="right"/>
    </xf>
    <xf numFmtId="0" fontId="6" fillId="11" borderId="17" xfId="0" applyNumberFormat="1" applyFont="1" applyFill="1" applyBorder="1" applyAlignment="1" applyProtection="1">
      <alignment horizontal="center" vertical="center" wrapText="1"/>
    </xf>
    <xf numFmtId="4" fontId="6" fillId="11" borderId="17" xfId="0" applyNumberFormat="1" applyFont="1" applyFill="1" applyBorder="1" applyAlignment="1">
      <alignment horizontal="right"/>
    </xf>
    <xf numFmtId="0" fontId="9" fillId="11" borderId="3" xfId="0" applyNumberFormat="1" applyFont="1" applyFill="1" applyBorder="1" applyAlignment="1" applyProtection="1">
      <alignment horizontal="left" vertical="center" wrapText="1"/>
    </xf>
    <xf numFmtId="4" fontId="16" fillId="11" borderId="4" xfId="0" applyNumberFormat="1" applyFont="1" applyFill="1" applyBorder="1" applyAlignment="1">
      <alignment horizontal="right"/>
    </xf>
    <xf numFmtId="0" fontId="9" fillId="11" borderId="3" xfId="0" quotePrefix="1" applyFont="1" applyFill="1" applyBorder="1" applyAlignment="1">
      <alignment horizontal="left" vertical="center"/>
    </xf>
    <xf numFmtId="4" fontId="16" fillId="11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3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 indent="1"/>
    </xf>
    <xf numFmtId="4" fontId="16" fillId="2" borderId="18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6" fillId="4" borderId="1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 applyProtection="1">
      <alignment horizontal="left"/>
    </xf>
    <xf numFmtId="0" fontId="10" fillId="4" borderId="1" xfId="0" quotePrefix="1" applyFont="1" applyFill="1" applyBorder="1" applyAlignment="1">
      <alignment horizontal="left" wrapText="1"/>
    </xf>
    <xf numFmtId="0" fontId="10" fillId="4" borderId="2" xfId="0" quotePrefix="1" applyFont="1" applyFill="1" applyBorder="1" applyAlignment="1">
      <alignment horizontal="left" wrapText="1"/>
    </xf>
    <xf numFmtId="0" fontId="10" fillId="4" borderId="2" xfId="0" quotePrefix="1" applyFont="1" applyFill="1" applyBorder="1" applyAlignment="1">
      <alignment horizontal="center" wrapText="1"/>
    </xf>
    <xf numFmtId="0" fontId="10" fillId="4" borderId="2" xfId="0" quotePrefix="1" applyNumberFormat="1" applyFont="1" applyFill="1" applyBorder="1" applyAlignment="1" applyProtection="1">
      <alignment horizontal="left"/>
    </xf>
    <xf numFmtId="0" fontId="6" fillId="4" borderId="19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20" xfId="0" applyNumberFormat="1" applyFont="1" applyFill="1" applyBorder="1" applyAlignment="1" applyProtection="1">
      <alignment horizontal="center" vertical="center" wrapText="1"/>
    </xf>
    <xf numFmtId="0" fontId="6" fillId="4" borderId="2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30" fillId="0" borderId="3" xfId="0" applyNumberFormat="1" applyFont="1" applyBorder="1"/>
    <xf numFmtId="0" fontId="30" fillId="0" borderId="3" xfId="0" applyFont="1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6" fillId="4" borderId="1" xfId="0" quotePrefix="1" applyFont="1" applyFill="1" applyBorder="1" applyAlignment="1">
      <alignment horizontal="center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4" xfId="0" quotePrefix="1" applyFont="1" applyFill="1" applyBorder="1" applyAlignment="1">
      <alignment horizontal="center" wrapText="1"/>
    </xf>
    <xf numFmtId="0" fontId="10" fillId="4" borderId="1" xfId="0" quotePrefix="1" applyFont="1" applyFill="1" applyBorder="1" applyAlignment="1">
      <alignment horizontal="center" wrapText="1"/>
    </xf>
    <xf numFmtId="0" fontId="10" fillId="4" borderId="2" xfId="0" quotePrefix="1" applyFont="1" applyFill="1" applyBorder="1" applyAlignment="1">
      <alignment horizontal="center" wrapText="1"/>
    </xf>
    <xf numFmtId="0" fontId="10" fillId="4" borderId="4" xfId="0" quotePrefix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2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10" borderId="7" xfId="0" applyNumberFormat="1" applyFont="1" applyFill="1" applyBorder="1" applyAlignment="1" applyProtection="1">
      <alignment horizontal="left" vertical="center" wrapText="1"/>
    </xf>
    <xf numFmtId="0" fontId="6" fillId="10" borderId="5" xfId="0" applyNumberFormat="1" applyFont="1" applyFill="1" applyBorder="1" applyAlignment="1" applyProtection="1">
      <alignment horizontal="left" vertical="center" wrapText="1"/>
    </xf>
    <xf numFmtId="0" fontId="6" fillId="10" borderId="8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11" borderId="15" xfId="0" applyNumberFormat="1" applyFont="1" applyFill="1" applyBorder="1" applyAlignment="1" applyProtection="1">
      <alignment horizontal="right" vertical="center" wrapText="1"/>
    </xf>
    <xf numFmtId="0" fontId="6" fillId="11" borderId="16" xfId="0" applyNumberFormat="1" applyFont="1" applyFill="1" applyBorder="1" applyAlignment="1" applyProtection="1">
      <alignment horizontal="right" vertical="center" wrapText="1"/>
    </xf>
    <xf numFmtId="0" fontId="6" fillId="11" borderId="17" xfId="0" applyNumberFormat="1" applyFont="1" applyFill="1" applyBorder="1" applyAlignment="1" applyProtection="1">
      <alignment horizontal="right" vertical="center" wrapText="1"/>
    </xf>
    <xf numFmtId="0" fontId="6" fillId="11" borderId="7" xfId="0" applyNumberFormat="1" applyFont="1" applyFill="1" applyBorder="1" applyAlignment="1" applyProtection="1">
      <alignment horizontal="left" vertical="center" wrapText="1"/>
    </xf>
    <xf numFmtId="0" fontId="6" fillId="11" borderId="5" xfId="0" applyNumberFormat="1" applyFont="1" applyFill="1" applyBorder="1" applyAlignment="1" applyProtection="1">
      <alignment horizontal="left" vertical="center" wrapText="1"/>
    </xf>
    <xf numFmtId="0" fontId="6" fillId="11" borderId="8" xfId="0" applyNumberFormat="1" applyFont="1" applyFill="1" applyBorder="1" applyAlignment="1" applyProtection="1">
      <alignment horizontal="left" vertical="center" wrapText="1"/>
    </xf>
    <xf numFmtId="0" fontId="6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horizontal="left" vertical="center" wrapText="1"/>
    </xf>
    <xf numFmtId="0" fontId="6" fillId="11" borderId="4" xfId="0" applyNumberFormat="1" applyFont="1" applyFill="1" applyBorder="1" applyAlignment="1" applyProtection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6" fillId="10" borderId="15" xfId="0" applyNumberFormat="1" applyFont="1" applyFill="1" applyBorder="1" applyAlignment="1" applyProtection="1">
      <alignment horizontal="right" vertical="center" wrapText="1"/>
    </xf>
    <xf numFmtId="0" fontId="6" fillId="10" borderId="16" xfId="0" applyNumberFormat="1" applyFont="1" applyFill="1" applyBorder="1" applyAlignment="1" applyProtection="1">
      <alignment horizontal="right" vertical="center" wrapText="1"/>
    </xf>
    <xf numFmtId="0" fontId="6" fillId="10" borderId="17" xfId="0" applyNumberFormat="1" applyFont="1" applyFill="1" applyBorder="1" applyAlignment="1" applyProtection="1">
      <alignment horizontal="righ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5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8" borderId="7" xfId="0" applyNumberFormat="1" applyFont="1" applyFill="1" applyBorder="1" applyAlignment="1" applyProtection="1">
      <alignment horizontal="left" vertical="center" wrapText="1"/>
    </xf>
    <xf numFmtId="0" fontId="6" fillId="8" borderId="5" xfId="0" applyNumberFormat="1" applyFont="1" applyFill="1" applyBorder="1" applyAlignment="1" applyProtection="1">
      <alignment horizontal="left" vertical="center" wrapText="1"/>
    </xf>
    <xf numFmtId="0" fontId="6" fillId="8" borderId="8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6" fillId="8" borderId="15" xfId="0" applyNumberFormat="1" applyFont="1" applyFill="1" applyBorder="1" applyAlignment="1" applyProtection="1">
      <alignment horizontal="right" vertical="center" wrapText="1"/>
    </xf>
    <xf numFmtId="0" fontId="6" fillId="8" borderId="16" xfId="0" applyNumberFormat="1" applyFont="1" applyFill="1" applyBorder="1" applyAlignment="1" applyProtection="1">
      <alignment horizontal="right" vertical="center" wrapText="1"/>
    </xf>
    <xf numFmtId="0" fontId="6" fillId="8" borderId="17" xfId="0" applyNumberFormat="1" applyFont="1" applyFill="1" applyBorder="1" applyAlignment="1" applyProtection="1">
      <alignment horizontal="righ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7" borderId="5" xfId="0" applyNumberFormat="1" applyFont="1" applyFill="1" applyBorder="1" applyAlignment="1" applyProtection="1">
      <alignment horizontal="left" vertical="center" wrapText="1"/>
    </xf>
    <xf numFmtId="0" fontId="6" fillId="7" borderId="8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9" borderId="15" xfId="0" applyNumberFormat="1" applyFont="1" applyFill="1" applyBorder="1" applyAlignment="1" applyProtection="1">
      <alignment horizontal="right" vertical="center" wrapText="1"/>
    </xf>
    <xf numFmtId="0" fontId="6" fillId="9" borderId="16" xfId="0" applyNumberFormat="1" applyFont="1" applyFill="1" applyBorder="1" applyAlignment="1" applyProtection="1">
      <alignment horizontal="right" vertical="center" wrapText="1"/>
    </xf>
    <xf numFmtId="0" fontId="6" fillId="9" borderId="17" xfId="0" applyNumberFormat="1" applyFont="1" applyFill="1" applyBorder="1" applyAlignment="1" applyProtection="1">
      <alignment horizontal="righ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 applyProtection="1">
      <alignment horizontal="right" vertical="center" wrapText="1"/>
    </xf>
    <xf numFmtId="0" fontId="6" fillId="5" borderId="13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right" vertical="center" wrapText="1"/>
    </xf>
    <xf numFmtId="0" fontId="6" fillId="7" borderId="15" xfId="0" applyNumberFormat="1" applyFont="1" applyFill="1" applyBorder="1" applyAlignment="1" applyProtection="1">
      <alignment horizontal="right" vertical="center" wrapText="1"/>
    </xf>
    <xf numFmtId="0" fontId="6" fillId="7" borderId="16" xfId="0" applyNumberFormat="1" applyFont="1" applyFill="1" applyBorder="1" applyAlignment="1" applyProtection="1">
      <alignment horizontal="right" vertical="center" wrapText="1"/>
    </xf>
    <xf numFmtId="0" fontId="6" fillId="7" borderId="17" xfId="0" applyNumberFormat="1" applyFont="1" applyFill="1" applyBorder="1" applyAlignment="1" applyProtection="1">
      <alignment horizontal="right" vertical="center" wrapText="1"/>
    </xf>
    <xf numFmtId="0" fontId="6" fillId="6" borderId="15" xfId="0" applyNumberFormat="1" applyFont="1" applyFill="1" applyBorder="1" applyAlignment="1" applyProtection="1">
      <alignment horizontal="right" vertical="center" wrapText="1"/>
    </xf>
    <xf numFmtId="0" fontId="6" fillId="6" borderId="16" xfId="0" applyNumberFormat="1" applyFont="1" applyFill="1" applyBorder="1" applyAlignment="1" applyProtection="1">
      <alignment horizontal="right" vertical="center" wrapText="1"/>
    </xf>
    <xf numFmtId="0" fontId="6" fillId="6" borderId="17" xfId="0" applyNumberFormat="1" applyFont="1" applyFill="1" applyBorder="1" applyAlignment="1" applyProtection="1">
      <alignment horizontal="right" vertical="center" wrapText="1"/>
    </xf>
    <xf numFmtId="0" fontId="6" fillId="9" borderId="7" xfId="0" applyNumberFormat="1" applyFont="1" applyFill="1" applyBorder="1" applyAlignment="1" applyProtection="1">
      <alignment horizontal="left" vertical="center" wrapText="1"/>
    </xf>
    <xf numFmtId="0" fontId="6" fillId="9" borderId="5" xfId="0" applyNumberFormat="1" applyFont="1" applyFill="1" applyBorder="1" applyAlignment="1" applyProtection="1">
      <alignment horizontal="left" vertical="center" wrapText="1"/>
    </xf>
    <xf numFmtId="0" fontId="6" fillId="9" borderId="8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workbookViewId="0">
      <selection activeCell="A6" sqref="A6"/>
    </sheetView>
  </sheetViews>
  <sheetFormatPr defaultRowHeight="15" x14ac:dyDescent="0.25"/>
  <cols>
    <col min="5" max="5" width="25.28515625" customWidth="1"/>
    <col min="6" max="9" width="22.28515625" customWidth="1"/>
  </cols>
  <sheetData>
    <row r="1" spans="1:11" ht="42" customHeight="1" x14ac:dyDescent="0.25">
      <c r="A1" s="211" t="s">
        <v>192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8" customHeight="1" x14ac:dyDescent="0.25">
      <c r="A2" s="232" t="s">
        <v>168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5.75" customHeight="1" x14ac:dyDescent="0.25">
      <c r="A3" s="211" t="s">
        <v>29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ht="18" x14ac:dyDescent="0.25">
      <c r="A4" s="20"/>
      <c r="B4" s="20"/>
      <c r="C4" s="20"/>
      <c r="D4" s="20"/>
      <c r="E4" s="20"/>
      <c r="F4" s="20"/>
      <c r="G4" s="20"/>
      <c r="H4" s="4"/>
      <c r="I4" s="4"/>
    </row>
    <row r="5" spans="1:11" ht="18" customHeight="1" x14ac:dyDescent="0.25">
      <c r="A5" s="211" t="s">
        <v>38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1" ht="18" x14ac:dyDescent="0.25">
      <c r="A6" s="1"/>
      <c r="B6" s="2"/>
      <c r="C6" s="2"/>
      <c r="D6" s="2"/>
      <c r="E6" s="5"/>
      <c r="F6" s="6"/>
      <c r="G6" s="6"/>
      <c r="H6" s="6"/>
      <c r="I6" s="24"/>
    </row>
    <row r="7" spans="1:11" ht="38.25" x14ac:dyDescent="0.25">
      <c r="A7" s="179"/>
      <c r="B7" s="180"/>
      <c r="C7" s="180"/>
      <c r="D7" s="181"/>
      <c r="E7" s="182"/>
      <c r="F7" s="16" t="s">
        <v>188</v>
      </c>
      <c r="G7" s="16" t="s">
        <v>167</v>
      </c>
      <c r="H7" s="16" t="s">
        <v>187</v>
      </c>
      <c r="I7" s="16" t="s">
        <v>189</v>
      </c>
      <c r="J7" s="16" t="s">
        <v>194</v>
      </c>
      <c r="K7" s="16" t="s">
        <v>191</v>
      </c>
    </row>
    <row r="8" spans="1:11" x14ac:dyDescent="0.25">
      <c r="A8" s="226">
        <v>1</v>
      </c>
      <c r="B8" s="227"/>
      <c r="C8" s="227"/>
      <c r="D8" s="227"/>
      <c r="E8" s="228"/>
      <c r="F8" s="16">
        <v>2</v>
      </c>
      <c r="G8" s="16">
        <v>3</v>
      </c>
      <c r="H8" s="16">
        <v>4</v>
      </c>
      <c r="I8" s="16">
        <v>5</v>
      </c>
      <c r="J8" s="16">
        <v>6</v>
      </c>
      <c r="K8" s="16">
        <v>7</v>
      </c>
    </row>
    <row r="9" spans="1:11" x14ac:dyDescent="0.25">
      <c r="A9" s="224" t="s">
        <v>0</v>
      </c>
      <c r="B9" s="201"/>
      <c r="C9" s="201"/>
      <c r="D9" s="201"/>
      <c r="E9" s="225"/>
      <c r="F9" s="147">
        <f t="shared" ref="F9:I9" si="0">F10+F11</f>
        <v>748665.45000000007</v>
      </c>
      <c r="G9" s="147">
        <f t="shared" si="0"/>
        <v>761206</v>
      </c>
      <c r="H9" s="147">
        <f t="shared" si="0"/>
        <v>924039</v>
      </c>
      <c r="I9" s="147">
        <f t="shared" si="0"/>
        <v>915870.19000000006</v>
      </c>
      <c r="J9" s="194">
        <f>(I9/F9)*100</f>
        <v>122.33370592966457</v>
      </c>
      <c r="K9" s="194">
        <f>(I9/H9)*100</f>
        <v>99.115966966762244</v>
      </c>
    </row>
    <row r="10" spans="1:11" x14ac:dyDescent="0.25">
      <c r="A10" s="205" t="s">
        <v>109</v>
      </c>
      <c r="B10" s="206"/>
      <c r="C10" s="206"/>
      <c r="D10" s="206"/>
      <c r="E10" s="208"/>
      <c r="F10" s="148">
        <f>'Račun prihoda i rashoda'!E11</f>
        <v>748665.45000000007</v>
      </c>
      <c r="G10" s="148">
        <f>'Račun prihoda i rashoda'!F11</f>
        <v>761206</v>
      </c>
      <c r="H10" s="148">
        <f>'Račun prihoda i rashoda'!G11</f>
        <v>924039</v>
      </c>
      <c r="I10" s="148">
        <f>'Račun prihoda i rashoda'!H11</f>
        <v>915870.19000000006</v>
      </c>
      <c r="J10" s="194">
        <f t="shared" ref="J10:J14" si="1">(I10/F10)*100</f>
        <v>122.33370592966457</v>
      </c>
      <c r="K10" s="194">
        <f t="shared" ref="K10:K14" si="2">(I10/H10)*100</f>
        <v>99.115966966762244</v>
      </c>
    </row>
    <row r="11" spans="1:11" x14ac:dyDescent="0.25">
      <c r="A11" s="207" t="s">
        <v>110</v>
      </c>
      <c r="B11" s="208"/>
      <c r="C11" s="208"/>
      <c r="D11" s="208"/>
      <c r="E11" s="208"/>
      <c r="F11" s="148">
        <f>'Račun prihoda i rashoda'!E106</f>
        <v>0</v>
      </c>
      <c r="G11" s="148">
        <f>'Račun prihoda i rashoda'!F106</f>
        <v>0</v>
      </c>
      <c r="H11" s="148">
        <f>'Račun prihoda i rashoda'!G106</f>
        <v>0</v>
      </c>
      <c r="I11" s="148">
        <f>'Račun prihoda i rashoda'!H106</f>
        <v>0</v>
      </c>
      <c r="J11" s="194"/>
      <c r="K11" s="194"/>
    </row>
    <row r="12" spans="1:11" x14ac:dyDescent="0.25">
      <c r="A12" s="25" t="s">
        <v>1</v>
      </c>
      <c r="B12" s="33"/>
      <c r="C12" s="33"/>
      <c r="D12" s="33"/>
      <c r="E12" s="33"/>
      <c r="F12" s="147">
        <f t="shared" ref="F12:I12" si="3">F13+F14</f>
        <v>756526.11</v>
      </c>
      <c r="G12" s="147">
        <f t="shared" si="3"/>
        <v>761206</v>
      </c>
      <c r="H12" s="147">
        <f t="shared" si="3"/>
        <v>924039</v>
      </c>
      <c r="I12" s="147">
        <f t="shared" si="3"/>
        <v>925473.19</v>
      </c>
      <c r="J12" s="194">
        <f t="shared" si="1"/>
        <v>122.33195626255385</v>
      </c>
      <c r="K12" s="194">
        <f t="shared" si="2"/>
        <v>100.15520881694387</v>
      </c>
    </row>
    <row r="13" spans="1:11" x14ac:dyDescent="0.25">
      <c r="A13" s="209" t="s">
        <v>111</v>
      </c>
      <c r="B13" s="206"/>
      <c r="C13" s="206"/>
      <c r="D13" s="206"/>
      <c r="E13" s="206"/>
      <c r="F13" s="148">
        <f>'Račun prihoda i rashoda'!E112</f>
        <v>752961.28</v>
      </c>
      <c r="G13" s="148">
        <f>'Račun prihoda i rashoda'!F112</f>
        <v>755936</v>
      </c>
      <c r="H13" s="148">
        <f>'Račun prihoda i rashoda'!G112</f>
        <v>923257</v>
      </c>
      <c r="I13" s="148">
        <f>'Račun prihoda i rashoda'!H112</f>
        <v>924649.78999999992</v>
      </c>
      <c r="J13" s="194">
        <f t="shared" si="1"/>
        <v>122.80177142707788</v>
      </c>
      <c r="K13" s="194">
        <f t="shared" si="2"/>
        <v>100.15085615381199</v>
      </c>
    </row>
    <row r="14" spans="1:11" x14ac:dyDescent="0.25">
      <c r="A14" s="210" t="s">
        <v>112</v>
      </c>
      <c r="B14" s="208"/>
      <c r="C14" s="208"/>
      <c r="D14" s="208"/>
      <c r="E14" s="208"/>
      <c r="F14" s="149">
        <f>'Račun prihoda i rashoda'!E342</f>
        <v>3564.8300000000004</v>
      </c>
      <c r="G14" s="149">
        <f>'Račun prihoda i rashoda'!F342</f>
        <v>5270</v>
      </c>
      <c r="H14" s="149">
        <f>'Račun prihoda i rashoda'!G342</f>
        <v>782</v>
      </c>
      <c r="I14" s="149">
        <f>'Račun prihoda i rashoda'!H342</f>
        <v>823.40000000000009</v>
      </c>
      <c r="J14" s="194">
        <f t="shared" si="1"/>
        <v>23.097875635023268</v>
      </c>
      <c r="K14" s="194">
        <f t="shared" si="2"/>
        <v>105.29411764705883</v>
      </c>
    </row>
    <row r="15" spans="1:11" x14ac:dyDescent="0.25">
      <c r="A15" s="200" t="s">
        <v>2</v>
      </c>
      <c r="B15" s="201"/>
      <c r="C15" s="201"/>
      <c r="D15" s="201"/>
      <c r="E15" s="201"/>
      <c r="F15" s="147">
        <f t="shared" ref="F15:I15" si="4">F9-F12</f>
        <v>-7860.6599999999162</v>
      </c>
      <c r="G15" s="147">
        <f t="shared" si="4"/>
        <v>0</v>
      </c>
      <c r="H15" s="147">
        <f t="shared" si="4"/>
        <v>0</v>
      </c>
      <c r="I15" s="147">
        <f t="shared" si="4"/>
        <v>-9602.9999999998836</v>
      </c>
      <c r="J15" s="194">
        <f>(I15/F15)*100</f>
        <v>122.16531436291591</v>
      </c>
      <c r="K15" s="194"/>
    </row>
    <row r="16" spans="1:11" ht="18" x14ac:dyDescent="0.25">
      <c r="A16" s="20"/>
      <c r="B16" s="18"/>
      <c r="C16" s="18"/>
      <c r="D16" s="18"/>
      <c r="E16" s="18"/>
      <c r="F16" s="18"/>
      <c r="G16" s="19"/>
      <c r="H16" s="19"/>
      <c r="I16" s="19"/>
    </row>
    <row r="17" spans="1:11" ht="18" customHeight="1" x14ac:dyDescent="0.25">
      <c r="A17" s="211" t="s">
        <v>39</v>
      </c>
      <c r="B17" s="212"/>
      <c r="C17" s="212"/>
      <c r="D17" s="212"/>
      <c r="E17" s="212"/>
      <c r="F17" s="212"/>
      <c r="G17" s="212"/>
      <c r="H17" s="212"/>
      <c r="I17" s="212"/>
    </row>
    <row r="18" spans="1:11" ht="18" x14ac:dyDescent="0.25">
      <c r="A18" s="20"/>
      <c r="B18" s="18"/>
      <c r="C18" s="18"/>
      <c r="D18" s="18"/>
      <c r="E18" s="18"/>
      <c r="F18" s="18"/>
      <c r="G18" s="19"/>
      <c r="H18" s="19"/>
      <c r="I18" s="19"/>
    </row>
    <row r="19" spans="1:11" ht="38.25" x14ac:dyDescent="0.25">
      <c r="A19" s="179"/>
      <c r="B19" s="180"/>
      <c r="C19" s="180"/>
      <c r="D19" s="181"/>
      <c r="E19" s="182"/>
      <c r="F19" s="16" t="s">
        <v>188</v>
      </c>
      <c r="G19" s="16" t="s">
        <v>167</v>
      </c>
      <c r="H19" s="16" t="s">
        <v>187</v>
      </c>
      <c r="I19" s="16" t="s">
        <v>189</v>
      </c>
      <c r="J19" s="16" t="s">
        <v>194</v>
      </c>
      <c r="K19" s="16" t="s">
        <v>191</v>
      </c>
    </row>
    <row r="20" spans="1:11" x14ac:dyDescent="0.25">
      <c r="A20" s="226">
        <v>1</v>
      </c>
      <c r="B20" s="227"/>
      <c r="C20" s="227"/>
      <c r="D20" s="227"/>
      <c r="E20" s="228"/>
      <c r="F20" s="16">
        <v>2</v>
      </c>
      <c r="G20" s="16">
        <v>3</v>
      </c>
      <c r="H20" s="16">
        <v>4</v>
      </c>
      <c r="I20" s="16">
        <v>5</v>
      </c>
      <c r="J20" s="16">
        <v>6</v>
      </c>
      <c r="K20" s="16">
        <v>7</v>
      </c>
    </row>
    <row r="21" spans="1:11" ht="15.75" customHeight="1" x14ac:dyDescent="0.25">
      <c r="A21" s="205" t="s">
        <v>113</v>
      </c>
      <c r="B21" s="213"/>
      <c r="C21" s="213"/>
      <c r="D21" s="213"/>
      <c r="E21" s="214"/>
      <c r="F21" s="149">
        <f>'Račun financiranja'!E9</f>
        <v>0</v>
      </c>
      <c r="G21" s="149">
        <f>'Račun financiranja'!F9</f>
        <v>0</v>
      </c>
      <c r="H21" s="149">
        <f>'Račun financiranja'!G9</f>
        <v>0</v>
      </c>
      <c r="I21" s="149">
        <f>'Račun financiranja'!H9</f>
        <v>0</v>
      </c>
      <c r="J21" s="195"/>
      <c r="K21" s="195"/>
    </row>
    <row r="22" spans="1:11" x14ac:dyDescent="0.25">
      <c r="A22" s="205" t="s">
        <v>114</v>
      </c>
      <c r="B22" s="206"/>
      <c r="C22" s="206"/>
      <c r="D22" s="206"/>
      <c r="E22" s="206"/>
      <c r="F22" s="149">
        <f>'Račun financiranja'!E12</f>
        <v>0</v>
      </c>
      <c r="G22" s="149">
        <f>'Račun financiranja'!F12</f>
        <v>0</v>
      </c>
      <c r="H22" s="149">
        <f>'Račun financiranja'!G12</f>
        <v>0</v>
      </c>
      <c r="I22" s="149">
        <f>'Račun financiranja'!H12</f>
        <v>0</v>
      </c>
      <c r="J22" s="195"/>
      <c r="K22" s="195"/>
    </row>
    <row r="23" spans="1:11" x14ac:dyDescent="0.25">
      <c r="A23" s="200" t="s">
        <v>4</v>
      </c>
      <c r="B23" s="201"/>
      <c r="C23" s="201"/>
      <c r="D23" s="201"/>
      <c r="E23" s="201"/>
      <c r="F23" s="147">
        <f t="shared" ref="F23:I23" si="5">F21+F22</f>
        <v>0</v>
      </c>
      <c r="G23" s="147">
        <f t="shared" si="5"/>
        <v>0</v>
      </c>
      <c r="H23" s="147">
        <f t="shared" si="5"/>
        <v>0</v>
      </c>
      <c r="I23" s="147">
        <f t="shared" si="5"/>
        <v>0</v>
      </c>
      <c r="J23" s="195"/>
      <c r="K23" s="195"/>
    </row>
    <row r="24" spans="1:11" x14ac:dyDescent="0.25">
      <c r="A24" s="200" t="s">
        <v>5</v>
      </c>
      <c r="B24" s="201"/>
      <c r="C24" s="201"/>
      <c r="D24" s="201"/>
      <c r="E24" s="201"/>
      <c r="F24" s="147"/>
      <c r="G24" s="147"/>
      <c r="H24" s="147"/>
      <c r="I24" s="147"/>
      <c r="J24" s="195"/>
      <c r="K24" s="195"/>
    </row>
    <row r="25" spans="1:11" ht="18" x14ac:dyDescent="0.25">
      <c r="A25" s="17"/>
      <c r="B25" s="18"/>
      <c r="C25" s="18"/>
      <c r="D25" s="18"/>
      <c r="E25" s="18"/>
      <c r="F25" s="18"/>
      <c r="G25" s="19"/>
      <c r="H25" s="19"/>
      <c r="I25" s="19"/>
    </row>
    <row r="26" spans="1:11" ht="18" customHeight="1" x14ac:dyDescent="0.25">
      <c r="A26" s="211" t="s">
        <v>43</v>
      </c>
      <c r="B26" s="212"/>
      <c r="C26" s="212"/>
      <c r="D26" s="212"/>
      <c r="E26" s="212"/>
      <c r="F26" s="212"/>
      <c r="G26" s="212"/>
      <c r="H26" s="212"/>
      <c r="I26" s="212"/>
    </row>
    <row r="27" spans="1:11" ht="18" x14ac:dyDescent="0.25">
      <c r="A27" s="17"/>
      <c r="B27" s="18"/>
      <c r="C27" s="18"/>
      <c r="D27" s="18"/>
      <c r="E27" s="18"/>
      <c r="F27" s="18"/>
      <c r="G27" s="19"/>
      <c r="H27" s="19"/>
      <c r="I27" s="19"/>
    </row>
    <row r="28" spans="1:11" ht="38.25" x14ac:dyDescent="0.25">
      <c r="A28" s="179"/>
      <c r="B28" s="180"/>
      <c r="C28" s="180"/>
      <c r="D28" s="181"/>
      <c r="E28" s="182"/>
      <c r="F28" s="16" t="s">
        <v>188</v>
      </c>
      <c r="G28" s="16" t="s">
        <v>167</v>
      </c>
      <c r="H28" s="16" t="s">
        <v>187</v>
      </c>
      <c r="I28" s="16" t="s">
        <v>189</v>
      </c>
      <c r="J28" s="16" t="s">
        <v>194</v>
      </c>
      <c r="K28" s="16" t="s">
        <v>191</v>
      </c>
    </row>
    <row r="29" spans="1:11" x14ac:dyDescent="0.25">
      <c r="A29" s="226">
        <v>1</v>
      </c>
      <c r="B29" s="227"/>
      <c r="C29" s="227"/>
      <c r="D29" s="227"/>
      <c r="E29" s="228"/>
      <c r="F29" s="177">
        <v>2</v>
      </c>
      <c r="G29" s="177">
        <v>3</v>
      </c>
      <c r="H29" s="177">
        <v>4</v>
      </c>
      <c r="I29" s="16">
        <v>5</v>
      </c>
      <c r="J29" s="16">
        <v>6</v>
      </c>
      <c r="K29" s="16">
        <v>7</v>
      </c>
    </row>
    <row r="30" spans="1:11" x14ac:dyDescent="0.25">
      <c r="A30" s="220" t="s">
        <v>106</v>
      </c>
      <c r="B30" s="221"/>
      <c r="C30" s="221"/>
      <c r="D30" s="221"/>
      <c r="E30" s="222"/>
      <c r="F30" s="150"/>
      <c r="G30" s="150"/>
      <c r="H30" s="150"/>
      <c r="I30" s="151"/>
      <c r="J30" s="195"/>
      <c r="K30" s="195"/>
    </row>
    <row r="31" spans="1:11" ht="30" customHeight="1" x14ac:dyDescent="0.25">
      <c r="A31" s="202" t="s">
        <v>108</v>
      </c>
      <c r="B31" s="203"/>
      <c r="C31" s="203"/>
      <c r="D31" s="203"/>
      <c r="E31" s="204"/>
      <c r="F31" s="152"/>
      <c r="G31" s="152"/>
      <c r="H31" s="152"/>
      <c r="I31" s="153"/>
      <c r="J31" s="195"/>
      <c r="K31" s="195"/>
    </row>
    <row r="32" spans="1:11" ht="37.5" customHeight="1" x14ac:dyDescent="0.25">
      <c r="A32" s="202" t="s">
        <v>115</v>
      </c>
      <c r="B32" s="203"/>
      <c r="C32" s="203"/>
      <c r="D32" s="203"/>
      <c r="E32" s="204"/>
      <c r="F32" s="152"/>
      <c r="G32" s="152"/>
      <c r="H32" s="152"/>
      <c r="I32" s="153"/>
      <c r="J32" s="195"/>
      <c r="K32" s="195"/>
    </row>
    <row r="34" spans="1:11" ht="15.75" x14ac:dyDescent="0.25">
      <c r="A34" s="223" t="s">
        <v>105</v>
      </c>
      <c r="B34" s="223"/>
      <c r="C34" s="223"/>
      <c r="D34" s="223"/>
      <c r="E34" s="223"/>
      <c r="F34" s="223"/>
      <c r="G34" s="223"/>
      <c r="H34" s="223"/>
      <c r="I34" s="223"/>
    </row>
    <row r="35" spans="1:11" ht="18" x14ac:dyDescent="0.25">
      <c r="A35" s="59"/>
      <c r="B35" s="60"/>
      <c r="C35" s="60"/>
      <c r="D35" s="60"/>
      <c r="E35" s="60"/>
      <c r="F35" s="60"/>
      <c r="G35" s="61"/>
      <c r="H35" s="61"/>
      <c r="I35" s="61"/>
    </row>
    <row r="36" spans="1:11" ht="38.25" x14ac:dyDescent="0.25">
      <c r="A36" s="183"/>
      <c r="B36" s="184"/>
      <c r="C36" s="184"/>
      <c r="D36" s="185"/>
      <c r="E36" s="186"/>
      <c r="F36" s="16" t="s">
        <v>188</v>
      </c>
      <c r="G36" s="16" t="s">
        <v>167</v>
      </c>
      <c r="H36" s="16" t="s">
        <v>187</v>
      </c>
      <c r="I36" s="16" t="s">
        <v>189</v>
      </c>
      <c r="J36" s="16" t="s">
        <v>190</v>
      </c>
      <c r="K36" s="16" t="s">
        <v>191</v>
      </c>
    </row>
    <row r="37" spans="1:11" x14ac:dyDescent="0.25">
      <c r="A37" s="229">
        <v>1</v>
      </c>
      <c r="B37" s="230"/>
      <c r="C37" s="230"/>
      <c r="D37" s="230"/>
      <c r="E37" s="231"/>
      <c r="F37" s="177">
        <v>2</v>
      </c>
      <c r="G37" s="177">
        <v>3</v>
      </c>
      <c r="H37" s="177">
        <v>4</v>
      </c>
      <c r="I37" s="16">
        <v>5</v>
      </c>
      <c r="J37" s="16">
        <v>6</v>
      </c>
      <c r="K37" s="16">
        <v>7</v>
      </c>
    </row>
    <row r="38" spans="1:11" x14ac:dyDescent="0.25">
      <c r="A38" s="215" t="s">
        <v>106</v>
      </c>
      <c r="B38" s="216"/>
      <c r="C38" s="216"/>
      <c r="D38" s="216"/>
      <c r="E38" s="217"/>
      <c r="F38" s="154"/>
      <c r="G38" s="154">
        <f>F41</f>
        <v>0</v>
      </c>
      <c r="H38" s="154">
        <f>G41</f>
        <v>0</v>
      </c>
      <c r="I38" s="155">
        <f>H41</f>
        <v>0</v>
      </c>
      <c r="J38" s="195"/>
      <c r="K38" s="195"/>
    </row>
    <row r="39" spans="1:11" ht="28.5" customHeight="1" x14ac:dyDescent="0.25">
      <c r="A39" s="215" t="s">
        <v>3</v>
      </c>
      <c r="B39" s="216"/>
      <c r="C39" s="216"/>
      <c r="D39" s="216"/>
      <c r="E39" s="217"/>
      <c r="F39" s="154">
        <v>0</v>
      </c>
      <c r="G39" s="154">
        <v>0</v>
      </c>
      <c r="H39" s="154">
        <v>0</v>
      </c>
      <c r="I39" s="155">
        <v>0</v>
      </c>
      <c r="J39" s="195"/>
      <c r="K39" s="195"/>
    </row>
    <row r="40" spans="1:11" x14ac:dyDescent="0.25">
      <c r="A40" s="215" t="s">
        <v>107</v>
      </c>
      <c r="B40" s="218"/>
      <c r="C40" s="218"/>
      <c r="D40" s="218"/>
      <c r="E40" s="219"/>
      <c r="F40" s="154">
        <v>0</v>
      </c>
      <c r="G40" s="154">
        <v>0</v>
      </c>
      <c r="H40" s="154">
        <v>0</v>
      </c>
      <c r="I40" s="155">
        <v>0</v>
      </c>
      <c r="J40" s="195"/>
      <c r="K40" s="195"/>
    </row>
    <row r="41" spans="1:11" ht="15" customHeight="1" x14ac:dyDescent="0.25">
      <c r="A41" s="200" t="s">
        <v>108</v>
      </c>
      <c r="B41" s="201"/>
      <c r="C41" s="201"/>
      <c r="D41" s="201"/>
      <c r="E41" s="201"/>
      <c r="F41" s="152">
        <f>F38-F39+F40</f>
        <v>0</v>
      </c>
      <c r="G41" s="152">
        <f t="shared" ref="G41:I41" si="6">G38-G39+G40</f>
        <v>0</v>
      </c>
      <c r="H41" s="152">
        <f t="shared" si="6"/>
        <v>0</v>
      </c>
      <c r="I41" s="156">
        <f t="shared" si="6"/>
        <v>0</v>
      </c>
      <c r="J41" s="195"/>
      <c r="K41" s="195"/>
    </row>
    <row r="42" spans="1:11" ht="17.25" customHeight="1" x14ac:dyDescent="0.25"/>
    <row r="43" spans="1:11" x14ac:dyDescent="0.25">
      <c r="A43" s="198"/>
      <c r="B43" s="199"/>
      <c r="C43" s="199"/>
      <c r="D43" s="199"/>
      <c r="E43" s="199"/>
      <c r="F43" s="199"/>
      <c r="G43" s="199"/>
      <c r="H43" s="199"/>
      <c r="I43" s="199"/>
    </row>
  </sheetData>
  <mergeCells count="29">
    <mergeCell ref="A1:K1"/>
    <mergeCell ref="A32:E32"/>
    <mergeCell ref="A34:I34"/>
    <mergeCell ref="A38:E38"/>
    <mergeCell ref="A9:E9"/>
    <mergeCell ref="A10:E10"/>
    <mergeCell ref="A8:E8"/>
    <mergeCell ref="A20:E20"/>
    <mergeCell ref="A29:E29"/>
    <mergeCell ref="A37:E37"/>
    <mergeCell ref="A5:K5"/>
    <mergeCell ref="A3:K3"/>
    <mergeCell ref="A2:K2"/>
    <mergeCell ref="A43:I43"/>
    <mergeCell ref="A23:E23"/>
    <mergeCell ref="A31:E31"/>
    <mergeCell ref="A22:E22"/>
    <mergeCell ref="A11:E11"/>
    <mergeCell ref="A13:E13"/>
    <mergeCell ref="A14:E14"/>
    <mergeCell ref="A15:E15"/>
    <mergeCell ref="A17:I17"/>
    <mergeCell ref="A21:E21"/>
    <mergeCell ref="A24:E24"/>
    <mergeCell ref="A39:E39"/>
    <mergeCell ref="A40:E40"/>
    <mergeCell ref="A41:E41"/>
    <mergeCell ref="A26:I26"/>
    <mergeCell ref="A30:E30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2"/>
  <sheetViews>
    <sheetView workbookViewId="0">
      <selection activeCell="A11" sqref="A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10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18" customHeight="1" x14ac:dyDescent="0.25">
      <c r="A2" s="232" t="s">
        <v>168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ht="15.75" customHeight="1" x14ac:dyDescent="0.25">
      <c r="A3" s="211" t="s">
        <v>29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18" x14ac:dyDescent="0.25">
      <c r="A4" s="20"/>
      <c r="B4" s="20"/>
      <c r="C4" s="20"/>
      <c r="D4" s="20"/>
      <c r="E4" s="20"/>
      <c r="F4" s="20"/>
      <c r="G4" s="4"/>
      <c r="H4" s="4"/>
    </row>
    <row r="5" spans="1:10" ht="18" customHeight="1" x14ac:dyDescent="0.25">
      <c r="A5" s="211" t="s">
        <v>7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 ht="18" x14ac:dyDescent="0.25">
      <c r="A6" s="20"/>
      <c r="B6" s="20"/>
      <c r="C6" s="20"/>
      <c r="D6" s="20"/>
      <c r="E6" s="20"/>
      <c r="F6" s="20"/>
      <c r="G6" s="4"/>
      <c r="H6" s="4"/>
    </row>
    <row r="7" spans="1:10" ht="15.75" customHeight="1" x14ac:dyDescent="0.25">
      <c r="A7" s="211" t="s">
        <v>169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0" ht="18" x14ac:dyDescent="0.25">
      <c r="A8" s="20"/>
      <c r="B8" s="20"/>
      <c r="C8" s="20"/>
      <c r="D8" s="20"/>
      <c r="E8" s="20"/>
      <c r="F8" s="20"/>
      <c r="G8" s="4"/>
      <c r="H8" s="34"/>
    </row>
    <row r="9" spans="1:10" ht="38.25" x14ac:dyDescent="0.25">
      <c r="A9" s="16" t="s">
        <v>8</v>
      </c>
      <c r="B9" s="15" t="s">
        <v>9</v>
      </c>
      <c r="C9" s="15" t="s">
        <v>10</v>
      </c>
      <c r="D9" s="15" t="s">
        <v>6</v>
      </c>
      <c r="E9" s="16" t="s">
        <v>188</v>
      </c>
      <c r="F9" s="16" t="s">
        <v>167</v>
      </c>
      <c r="G9" s="16" t="s">
        <v>187</v>
      </c>
      <c r="H9" s="16" t="s">
        <v>189</v>
      </c>
      <c r="I9" s="16" t="s">
        <v>194</v>
      </c>
      <c r="J9" s="16" t="s">
        <v>191</v>
      </c>
    </row>
    <row r="10" spans="1:10" x14ac:dyDescent="0.25">
      <c r="A10" s="233">
        <v>1</v>
      </c>
      <c r="B10" s="234"/>
      <c r="C10" s="234"/>
      <c r="D10" s="235"/>
      <c r="E10" s="15">
        <v>2</v>
      </c>
      <c r="F10" s="15">
        <v>3</v>
      </c>
      <c r="G10" s="15">
        <v>4</v>
      </c>
      <c r="H10" s="15">
        <v>5</v>
      </c>
      <c r="I10" s="16">
        <v>6</v>
      </c>
      <c r="J10" s="16">
        <v>7</v>
      </c>
    </row>
    <row r="11" spans="1:10" ht="15.75" customHeight="1" x14ac:dyDescent="0.25">
      <c r="A11" s="7">
        <v>6</v>
      </c>
      <c r="B11" s="7"/>
      <c r="C11" s="7"/>
      <c r="D11" s="7" t="s">
        <v>11</v>
      </c>
      <c r="E11" s="115">
        <f>E12+E62+E71+E88+E53</f>
        <v>748665.45000000007</v>
      </c>
      <c r="F11" s="115">
        <f>F12+F62+F71+F88+F53</f>
        <v>761206</v>
      </c>
      <c r="G11" s="115">
        <f>G12+G62+G71+G88+G53</f>
        <v>924039</v>
      </c>
      <c r="H11" s="115">
        <f>H12+H62+H71+H88+H53</f>
        <v>915870.19000000006</v>
      </c>
      <c r="I11" s="113">
        <f>(H11/E11)*100</f>
        <v>122.33370592966457</v>
      </c>
      <c r="J11" s="113">
        <f>(H11/G11)*100</f>
        <v>99.115966966762244</v>
      </c>
    </row>
    <row r="12" spans="1:10" x14ac:dyDescent="0.25">
      <c r="A12" s="7"/>
      <c r="B12" s="7">
        <v>63</v>
      </c>
      <c r="C12" s="12"/>
      <c r="D12" s="7" t="s">
        <v>86</v>
      </c>
      <c r="E12" s="115">
        <f>E21+E37+E13+E29+E45</f>
        <v>703268.74</v>
      </c>
      <c r="F12" s="115">
        <f>F21+F37+F13+F29+F45</f>
        <v>720520</v>
      </c>
      <c r="G12" s="115">
        <f>G21+G37+G13+G29+G45</f>
        <v>856872</v>
      </c>
      <c r="H12" s="115">
        <f>H21+H37+H13+H29+H45</f>
        <v>857457.12000000011</v>
      </c>
      <c r="I12" s="113">
        <f t="shared" ref="I12:I74" si="0">(H12/E12)*100</f>
        <v>121.92453200749405</v>
      </c>
      <c r="J12" s="113">
        <f t="shared" ref="J12:J74" si="1">(H12/G12)*100</f>
        <v>100.06828557824275</v>
      </c>
    </row>
    <row r="13" spans="1:10" s="28" customFormat="1" ht="25.5" x14ac:dyDescent="0.25">
      <c r="A13" s="12"/>
      <c r="B13" s="12">
        <v>6342</v>
      </c>
      <c r="C13" s="12"/>
      <c r="D13" s="12" t="s">
        <v>85</v>
      </c>
      <c r="E13" s="112">
        <f t="shared" ref="E13:H13" si="2">SUM(E14:E20)</f>
        <v>0</v>
      </c>
      <c r="F13" s="112">
        <f t="shared" si="2"/>
        <v>0</v>
      </c>
      <c r="G13" s="112">
        <f t="shared" si="2"/>
        <v>0</v>
      </c>
      <c r="H13" s="112">
        <f t="shared" si="2"/>
        <v>0</v>
      </c>
      <c r="I13" s="113"/>
      <c r="J13" s="113"/>
    </row>
    <row r="14" spans="1:10" s="28" customFormat="1" x14ac:dyDescent="0.25">
      <c r="A14" s="12"/>
      <c r="B14" s="12"/>
      <c r="C14" s="63">
        <v>11</v>
      </c>
      <c r="D14" s="63" t="s">
        <v>12</v>
      </c>
      <c r="E14" s="144"/>
      <c r="F14" s="144"/>
      <c r="G14" s="144"/>
      <c r="H14" s="144"/>
      <c r="I14" s="113"/>
      <c r="J14" s="113"/>
    </row>
    <row r="15" spans="1:10" s="28" customFormat="1" x14ac:dyDescent="0.25">
      <c r="A15" s="12"/>
      <c r="B15" s="12"/>
      <c r="C15" s="66">
        <v>31</v>
      </c>
      <c r="D15" s="66" t="s">
        <v>138</v>
      </c>
      <c r="E15" s="145"/>
      <c r="F15" s="145"/>
      <c r="G15" s="145"/>
      <c r="H15" s="145"/>
      <c r="I15" s="113"/>
      <c r="J15" s="113"/>
    </row>
    <row r="16" spans="1:10" s="28" customFormat="1" x14ac:dyDescent="0.25">
      <c r="A16" s="12"/>
      <c r="B16" s="12"/>
      <c r="C16" s="69">
        <v>43</v>
      </c>
      <c r="D16" s="69" t="s">
        <v>63</v>
      </c>
      <c r="E16" s="140"/>
      <c r="F16" s="140"/>
      <c r="G16" s="140"/>
      <c r="H16" s="140"/>
      <c r="I16" s="113"/>
      <c r="J16" s="113"/>
    </row>
    <row r="17" spans="1:10" s="28" customFormat="1" x14ac:dyDescent="0.25">
      <c r="A17" s="12"/>
      <c r="B17" s="12"/>
      <c r="C17" s="74">
        <v>44</v>
      </c>
      <c r="D17" s="74" t="s">
        <v>52</v>
      </c>
      <c r="E17" s="141"/>
      <c r="F17" s="141"/>
      <c r="G17" s="141"/>
      <c r="H17" s="141"/>
      <c r="I17" s="113"/>
      <c r="J17" s="113"/>
    </row>
    <row r="18" spans="1:10" s="28" customFormat="1" x14ac:dyDescent="0.25">
      <c r="A18" s="12"/>
      <c r="B18" s="12"/>
      <c r="C18" s="75">
        <v>51</v>
      </c>
      <c r="D18" s="75" t="s">
        <v>91</v>
      </c>
      <c r="E18" s="142"/>
      <c r="F18" s="142"/>
      <c r="G18" s="142"/>
      <c r="H18" s="142"/>
      <c r="I18" s="113"/>
      <c r="J18" s="113"/>
    </row>
    <row r="19" spans="1:10" s="28" customFormat="1" x14ac:dyDescent="0.25">
      <c r="A19" s="14"/>
      <c r="B19" s="14"/>
      <c r="C19" s="80">
        <v>52</v>
      </c>
      <c r="D19" s="80" t="s">
        <v>41</v>
      </c>
      <c r="E19" s="143"/>
      <c r="F19" s="143"/>
      <c r="G19" s="143"/>
      <c r="H19" s="143"/>
      <c r="I19" s="113"/>
      <c r="J19" s="113"/>
    </row>
    <row r="20" spans="1:10" s="28" customFormat="1" x14ac:dyDescent="0.25">
      <c r="A20" s="14"/>
      <c r="B20" s="14"/>
      <c r="C20" s="167">
        <v>61</v>
      </c>
      <c r="D20" s="167" t="s">
        <v>176</v>
      </c>
      <c r="E20" s="168"/>
      <c r="F20" s="168"/>
      <c r="G20" s="168"/>
      <c r="H20" s="168"/>
      <c r="I20" s="113"/>
      <c r="J20" s="113"/>
    </row>
    <row r="21" spans="1:10" ht="25.5" x14ac:dyDescent="0.25">
      <c r="A21" s="7"/>
      <c r="B21" s="12">
        <v>6361</v>
      </c>
      <c r="C21" s="12"/>
      <c r="D21" s="12" t="s">
        <v>47</v>
      </c>
      <c r="E21" s="112">
        <f t="shared" ref="E21:H21" si="3">SUM(E22:E28)</f>
        <v>695730.14</v>
      </c>
      <c r="F21" s="112">
        <f t="shared" si="3"/>
        <v>705590</v>
      </c>
      <c r="G21" s="112">
        <f t="shared" si="3"/>
        <v>848598</v>
      </c>
      <c r="H21" s="112">
        <f t="shared" si="3"/>
        <v>849495.81</v>
      </c>
      <c r="I21" s="113">
        <f t="shared" si="0"/>
        <v>122.10133802741392</v>
      </c>
      <c r="J21" s="113">
        <f t="shared" si="1"/>
        <v>100.1057992123479</v>
      </c>
    </row>
    <row r="22" spans="1:10" s="28" customFormat="1" x14ac:dyDescent="0.25">
      <c r="A22" s="12"/>
      <c r="B22" s="12"/>
      <c r="C22" s="63">
        <v>11</v>
      </c>
      <c r="D22" s="63" t="s">
        <v>12</v>
      </c>
      <c r="E22" s="144"/>
      <c r="F22" s="144"/>
      <c r="G22" s="144"/>
      <c r="H22" s="144"/>
      <c r="I22" s="113"/>
      <c r="J22" s="113"/>
    </row>
    <row r="23" spans="1:10" s="28" customFormat="1" x14ac:dyDescent="0.25">
      <c r="A23" s="12"/>
      <c r="B23" s="12"/>
      <c r="C23" s="66">
        <v>31</v>
      </c>
      <c r="D23" s="66" t="s">
        <v>138</v>
      </c>
      <c r="E23" s="145"/>
      <c r="F23" s="145"/>
      <c r="G23" s="145"/>
      <c r="H23" s="145"/>
      <c r="I23" s="113"/>
      <c r="J23" s="113"/>
    </row>
    <row r="24" spans="1:10" s="28" customFormat="1" x14ac:dyDescent="0.25">
      <c r="A24" s="12"/>
      <c r="B24" s="12"/>
      <c r="C24" s="69">
        <v>43</v>
      </c>
      <c r="D24" s="69" t="s">
        <v>63</v>
      </c>
      <c r="E24" s="140"/>
      <c r="F24" s="140"/>
      <c r="G24" s="140"/>
      <c r="H24" s="140"/>
      <c r="I24" s="113"/>
      <c r="J24" s="113"/>
    </row>
    <row r="25" spans="1:10" s="28" customFormat="1" x14ac:dyDescent="0.25">
      <c r="A25" s="12"/>
      <c r="B25" s="12"/>
      <c r="C25" s="74">
        <v>44</v>
      </c>
      <c r="D25" s="74" t="s">
        <v>52</v>
      </c>
      <c r="E25" s="141"/>
      <c r="F25" s="141"/>
      <c r="G25" s="141"/>
      <c r="H25" s="141"/>
      <c r="I25" s="113"/>
      <c r="J25" s="113"/>
    </row>
    <row r="26" spans="1:10" s="28" customFormat="1" x14ac:dyDescent="0.25">
      <c r="A26" s="12"/>
      <c r="B26" s="12"/>
      <c r="C26" s="75">
        <v>51</v>
      </c>
      <c r="D26" s="75" t="s">
        <v>91</v>
      </c>
      <c r="E26" s="142"/>
      <c r="F26" s="142"/>
      <c r="G26" s="142"/>
      <c r="H26" s="142"/>
      <c r="I26" s="113"/>
      <c r="J26" s="113"/>
    </row>
    <row r="27" spans="1:10" x14ac:dyDescent="0.25">
      <c r="A27" s="8"/>
      <c r="B27" s="8"/>
      <c r="C27" s="78">
        <v>52</v>
      </c>
      <c r="D27" s="78" t="s">
        <v>41</v>
      </c>
      <c r="E27" s="143">
        <v>695730.14</v>
      </c>
      <c r="F27" s="143">
        <v>705590</v>
      </c>
      <c r="G27" s="143">
        <v>848598</v>
      </c>
      <c r="H27" s="143">
        <v>849495.81</v>
      </c>
      <c r="I27" s="113">
        <f t="shared" si="0"/>
        <v>122.10133802741392</v>
      </c>
      <c r="J27" s="113">
        <f t="shared" si="1"/>
        <v>100.1057992123479</v>
      </c>
    </row>
    <row r="28" spans="1:10" x14ac:dyDescent="0.25">
      <c r="A28" s="8"/>
      <c r="B28" s="8"/>
      <c r="C28" s="167">
        <v>61</v>
      </c>
      <c r="D28" s="167" t="s">
        <v>176</v>
      </c>
      <c r="E28" s="168"/>
      <c r="F28" s="168"/>
      <c r="G28" s="168"/>
      <c r="H28" s="168"/>
      <c r="I28" s="113"/>
      <c r="J28" s="113"/>
    </row>
    <row r="29" spans="1:10" ht="25.5" x14ac:dyDescent="0.25">
      <c r="A29" s="7"/>
      <c r="B29" s="12">
        <v>6362</v>
      </c>
      <c r="C29" s="12"/>
      <c r="D29" s="12" t="s">
        <v>48</v>
      </c>
      <c r="E29" s="112">
        <f t="shared" ref="E29:H29" si="4">SUM(E30:E36)</f>
        <v>3446.28</v>
      </c>
      <c r="F29" s="112">
        <f t="shared" si="4"/>
        <v>5270</v>
      </c>
      <c r="G29" s="112">
        <f>SUM(G30:G36)</f>
        <v>782</v>
      </c>
      <c r="H29" s="112">
        <f t="shared" si="4"/>
        <v>821.67</v>
      </c>
      <c r="I29" s="113">
        <f t="shared" si="0"/>
        <v>23.842229882656081</v>
      </c>
      <c r="J29" s="113">
        <f t="shared" si="1"/>
        <v>105.07289002557545</v>
      </c>
    </row>
    <row r="30" spans="1:10" s="28" customFormat="1" x14ac:dyDescent="0.25">
      <c r="A30" s="12"/>
      <c r="B30" s="12"/>
      <c r="C30" s="63">
        <v>11</v>
      </c>
      <c r="D30" s="63" t="s">
        <v>12</v>
      </c>
      <c r="E30" s="144"/>
      <c r="F30" s="144"/>
      <c r="G30" s="144"/>
      <c r="H30" s="144"/>
      <c r="I30" s="113"/>
      <c r="J30" s="113"/>
    </row>
    <row r="31" spans="1:10" s="28" customFormat="1" x14ac:dyDescent="0.25">
      <c r="A31" s="12"/>
      <c r="B31" s="12"/>
      <c r="C31" s="66">
        <v>31</v>
      </c>
      <c r="D31" s="66" t="s">
        <v>138</v>
      </c>
      <c r="E31" s="145"/>
      <c r="F31" s="145"/>
      <c r="G31" s="145"/>
      <c r="H31" s="145"/>
      <c r="I31" s="113"/>
      <c r="J31" s="113"/>
    </row>
    <row r="32" spans="1:10" s="28" customFormat="1" x14ac:dyDescent="0.25">
      <c r="A32" s="12"/>
      <c r="B32" s="12"/>
      <c r="C32" s="69">
        <v>43</v>
      </c>
      <c r="D32" s="69" t="s">
        <v>63</v>
      </c>
      <c r="E32" s="140"/>
      <c r="F32" s="140"/>
      <c r="G32" s="140"/>
      <c r="H32" s="140"/>
      <c r="I32" s="113"/>
      <c r="J32" s="113"/>
    </row>
    <row r="33" spans="1:10" s="28" customFormat="1" x14ac:dyDescent="0.25">
      <c r="A33" s="12"/>
      <c r="B33" s="12"/>
      <c r="C33" s="74">
        <v>44</v>
      </c>
      <c r="D33" s="74" t="s">
        <v>52</v>
      </c>
      <c r="E33" s="141"/>
      <c r="F33" s="141"/>
      <c r="G33" s="141"/>
      <c r="H33" s="141"/>
      <c r="I33" s="113"/>
      <c r="J33" s="113"/>
    </row>
    <row r="34" spans="1:10" s="28" customFormat="1" x14ac:dyDescent="0.25">
      <c r="A34" s="12"/>
      <c r="B34" s="12"/>
      <c r="C34" s="75">
        <v>51</v>
      </c>
      <c r="D34" s="75" t="s">
        <v>91</v>
      </c>
      <c r="E34" s="142"/>
      <c r="F34" s="142"/>
      <c r="G34" s="142"/>
      <c r="H34" s="142"/>
      <c r="I34" s="113"/>
      <c r="J34" s="113"/>
    </row>
    <row r="35" spans="1:10" x14ac:dyDescent="0.25">
      <c r="A35" s="7"/>
      <c r="B35" s="12"/>
      <c r="C35" s="80">
        <v>52</v>
      </c>
      <c r="D35" s="80" t="s">
        <v>41</v>
      </c>
      <c r="E35" s="143">
        <v>3446.28</v>
      </c>
      <c r="F35" s="143">
        <v>5270</v>
      </c>
      <c r="G35" s="143">
        <v>782</v>
      </c>
      <c r="H35" s="143">
        <v>821.67</v>
      </c>
      <c r="I35" s="113">
        <f t="shared" si="0"/>
        <v>23.842229882656081</v>
      </c>
      <c r="J35" s="113">
        <f t="shared" si="1"/>
        <v>105.07289002557545</v>
      </c>
    </row>
    <row r="36" spans="1:10" x14ac:dyDescent="0.25">
      <c r="A36" s="7"/>
      <c r="B36" s="12"/>
      <c r="C36" s="167">
        <v>61</v>
      </c>
      <c r="D36" s="167" t="s">
        <v>176</v>
      </c>
      <c r="E36" s="168"/>
      <c r="F36" s="168"/>
      <c r="G36" s="168"/>
      <c r="H36" s="168"/>
      <c r="I36" s="113"/>
      <c r="J36" s="113"/>
    </row>
    <row r="37" spans="1:10" ht="38.25" x14ac:dyDescent="0.25">
      <c r="A37" s="7"/>
      <c r="B37" s="12">
        <v>6381</v>
      </c>
      <c r="C37" s="12"/>
      <c r="D37" s="12" t="s">
        <v>89</v>
      </c>
      <c r="E37" s="112">
        <f>SUM(E38:E44)</f>
        <v>4092.32</v>
      </c>
      <c r="F37" s="112">
        <f>SUM(F38:F44)</f>
        <v>9660</v>
      </c>
      <c r="G37" s="112">
        <f>SUM(G38:G44)</f>
        <v>7492</v>
      </c>
      <c r="H37" s="112">
        <f>SUM(H38:H44)</f>
        <v>7139.64</v>
      </c>
      <c r="I37" s="113">
        <f t="shared" si="0"/>
        <v>174.46436251319545</v>
      </c>
      <c r="J37" s="113">
        <f t="shared" si="1"/>
        <v>95.296849973304859</v>
      </c>
    </row>
    <row r="38" spans="1:10" s="28" customFormat="1" x14ac:dyDescent="0.25">
      <c r="A38" s="12"/>
      <c r="B38" s="12"/>
      <c r="C38" s="63">
        <v>11</v>
      </c>
      <c r="D38" s="63" t="s">
        <v>12</v>
      </c>
      <c r="E38" s="144"/>
      <c r="F38" s="144"/>
      <c r="G38" s="144"/>
      <c r="H38" s="144"/>
      <c r="I38" s="113"/>
      <c r="J38" s="113"/>
    </row>
    <row r="39" spans="1:10" s="28" customFormat="1" x14ac:dyDescent="0.25">
      <c r="A39" s="12"/>
      <c r="B39" s="12"/>
      <c r="C39" s="66">
        <v>31</v>
      </c>
      <c r="D39" s="66" t="s">
        <v>138</v>
      </c>
      <c r="E39" s="145"/>
      <c r="F39" s="145"/>
      <c r="G39" s="145"/>
      <c r="H39" s="145"/>
      <c r="I39" s="113"/>
      <c r="J39" s="113"/>
    </row>
    <row r="40" spans="1:10" s="28" customFormat="1" x14ac:dyDescent="0.25">
      <c r="A40" s="12"/>
      <c r="B40" s="12"/>
      <c r="C40" s="69">
        <v>43</v>
      </c>
      <c r="D40" s="69" t="s">
        <v>63</v>
      </c>
      <c r="E40" s="140"/>
      <c r="F40" s="140"/>
      <c r="G40" s="140"/>
      <c r="H40" s="140"/>
      <c r="I40" s="113"/>
      <c r="J40" s="113"/>
    </row>
    <row r="41" spans="1:10" s="28" customFormat="1" x14ac:dyDescent="0.25">
      <c r="A41" s="12"/>
      <c r="B41" s="12"/>
      <c r="C41" s="74">
        <v>44</v>
      </c>
      <c r="D41" s="74" t="s">
        <v>52</v>
      </c>
      <c r="E41" s="141"/>
      <c r="F41" s="141"/>
      <c r="G41" s="141"/>
      <c r="H41" s="141"/>
      <c r="I41" s="113"/>
      <c r="J41" s="113"/>
    </row>
    <row r="42" spans="1:10" x14ac:dyDescent="0.25">
      <c r="A42" s="7"/>
      <c r="B42" s="12"/>
      <c r="C42" s="75">
        <v>51</v>
      </c>
      <c r="D42" s="75" t="s">
        <v>91</v>
      </c>
      <c r="E42" s="142">
        <v>4092.32</v>
      </c>
      <c r="F42" s="142">
        <v>9660</v>
      </c>
      <c r="G42" s="142">
        <v>7492</v>
      </c>
      <c r="H42" s="142">
        <v>7139.64</v>
      </c>
      <c r="I42" s="113">
        <f t="shared" si="0"/>
        <v>174.46436251319545</v>
      </c>
      <c r="J42" s="113">
        <f t="shared" si="1"/>
        <v>95.296849973304859</v>
      </c>
    </row>
    <row r="43" spans="1:10" s="28" customFormat="1" x14ac:dyDescent="0.25">
      <c r="A43" s="12"/>
      <c r="B43" s="12"/>
      <c r="C43" s="80">
        <v>52</v>
      </c>
      <c r="D43" s="80" t="s">
        <v>41</v>
      </c>
      <c r="E43" s="143"/>
      <c r="F43" s="143"/>
      <c r="G43" s="143"/>
      <c r="H43" s="143"/>
      <c r="I43" s="113"/>
      <c r="J43" s="113"/>
    </row>
    <row r="44" spans="1:10" s="28" customFormat="1" x14ac:dyDescent="0.25">
      <c r="A44" s="12"/>
      <c r="B44" s="12"/>
      <c r="C44" s="167">
        <v>61</v>
      </c>
      <c r="D44" s="167" t="s">
        <v>176</v>
      </c>
      <c r="E44" s="168"/>
      <c r="F44" s="168"/>
      <c r="G44" s="168"/>
      <c r="H44" s="168"/>
      <c r="I44" s="113"/>
      <c r="J44" s="113"/>
    </row>
    <row r="45" spans="1:10" ht="38.25" x14ac:dyDescent="0.25">
      <c r="A45" s="7"/>
      <c r="B45" s="12">
        <v>6382</v>
      </c>
      <c r="C45" s="12"/>
      <c r="D45" s="12" t="s">
        <v>90</v>
      </c>
      <c r="E45" s="112">
        <f t="shared" ref="E45:H45" si="5">SUM(E46:E52)</f>
        <v>0</v>
      </c>
      <c r="F45" s="112">
        <f t="shared" si="5"/>
        <v>0</v>
      </c>
      <c r="G45" s="112">
        <f t="shared" si="5"/>
        <v>0</v>
      </c>
      <c r="H45" s="112">
        <f t="shared" si="5"/>
        <v>0</v>
      </c>
      <c r="I45" s="113"/>
      <c r="J45" s="113"/>
    </row>
    <row r="46" spans="1:10" s="28" customFormat="1" x14ac:dyDescent="0.25">
      <c r="A46" s="12"/>
      <c r="B46" s="12"/>
      <c r="C46" s="63">
        <v>11</v>
      </c>
      <c r="D46" s="63" t="s">
        <v>12</v>
      </c>
      <c r="E46" s="144"/>
      <c r="F46" s="144"/>
      <c r="G46" s="144"/>
      <c r="H46" s="144"/>
      <c r="I46" s="113"/>
      <c r="J46" s="113"/>
    </row>
    <row r="47" spans="1:10" s="28" customFormat="1" x14ac:dyDescent="0.25">
      <c r="A47" s="12"/>
      <c r="B47" s="12"/>
      <c r="C47" s="66">
        <v>31</v>
      </c>
      <c r="D47" s="66" t="s">
        <v>138</v>
      </c>
      <c r="E47" s="145"/>
      <c r="F47" s="145"/>
      <c r="G47" s="145"/>
      <c r="H47" s="145"/>
      <c r="I47" s="113"/>
      <c r="J47" s="113"/>
    </row>
    <row r="48" spans="1:10" s="28" customFormat="1" x14ac:dyDescent="0.25">
      <c r="A48" s="12"/>
      <c r="B48" s="12"/>
      <c r="C48" s="69">
        <v>43</v>
      </c>
      <c r="D48" s="69" t="s">
        <v>63</v>
      </c>
      <c r="E48" s="140"/>
      <c r="F48" s="140"/>
      <c r="G48" s="140"/>
      <c r="H48" s="140"/>
      <c r="I48" s="113"/>
      <c r="J48" s="113"/>
    </row>
    <row r="49" spans="1:10" s="28" customFormat="1" x14ac:dyDescent="0.25">
      <c r="A49" s="12"/>
      <c r="B49" s="12"/>
      <c r="C49" s="74">
        <v>44</v>
      </c>
      <c r="D49" s="74" t="s">
        <v>52</v>
      </c>
      <c r="E49" s="141"/>
      <c r="F49" s="141"/>
      <c r="G49" s="141"/>
      <c r="H49" s="141"/>
      <c r="I49" s="113"/>
      <c r="J49" s="113"/>
    </row>
    <row r="50" spans="1:10" x14ac:dyDescent="0.25">
      <c r="A50" s="7"/>
      <c r="B50" s="12"/>
      <c r="C50" s="75">
        <v>51</v>
      </c>
      <c r="D50" s="75" t="s">
        <v>91</v>
      </c>
      <c r="E50" s="142"/>
      <c r="F50" s="142"/>
      <c r="G50" s="142"/>
      <c r="H50" s="142"/>
      <c r="I50" s="113"/>
      <c r="J50" s="113"/>
    </row>
    <row r="51" spans="1:10" s="28" customFormat="1" x14ac:dyDescent="0.25">
      <c r="A51" s="12"/>
      <c r="B51" s="12"/>
      <c r="C51" s="80">
        <v>52</v>
      </c>
      <c r="D51" s="80" t="s">
        <v>41</v>
      </c>
      <c r="E51" s="143"/>
      <c r="F51" s="143"/>
      <c r="G51" s="143"/>
      <c r="H51" s="143"/>
      <c r="I51" s="113"/>
      <c r="J51" s="113"/>
    </row>
    <row r="52" spans="1:10" s="28" customFormat="1" x14ac:dyDescent="0.25">
      <c r="A52" s="12"/>
      <c r="B52" s="12"/>
      <c r="C52" s="167">
        <v>61</v>
      </c>
      <c r="D52" s="167" t="s">
        <v>176</v>
      </c>
      <c r="E52" s="168"/>
      <c r="F52" s="168"/>
      <c r="G52" s="168"/>
      <c r="H52" s="168"/>
      <c r="I52" s="113"/>
      <c r="J52" s="113"/>
    </row>
    <row r="53" spans="1:10" x14ac:dyDescent="0.25">
      <c r="A53" s="8"/>
      <c r="B53" s="23">
        <v>64</v>
      </c>
      <c r="C53" s="9"/>
      <c r="D53" s="7" t="s">
        <v>84</v>
      </c>
      <c r="E53" s="115">
        <f t="shared" ref="E53:H53" si="6">E54</f>
        <v>7.92</v>
      </c>
      <c r="F53" s="115">
        <f t="shared" si="6"/>
        <v>10</v>
      </c>
      <c r="G53" s="115">
        <f t="shared" si="6"/>
        <v>0</v>
      </c>
      <c r="H53" s="115">
        <f t="shared" si="6"/>
        <v>6.33</v>
      </c>
      <c r="I53" s="113">
        <f t="shared" si="0"/>
        <v>79.924242424242436</v>
      </c>
      <c r="J53" s="113"/>
    </row>
    <row r="54" spans="1:10" x14ac:dyDescent="0.25">
      <c r="A54" s="8"/>
      <c r="B54" s="8">
        <v>6413</v>
      </c>
      <c r="C54" s="9"/>
      <c r="D54" s="12" t="s">
        <v>49</v>
      </c>
      <c r="E54" s="112">
        <f t="shared" ref="E54:H54" si="7">SUM(E55:E61)</f>
        <v>7.92</v>
      </c>
      <c r="F54" s="112">
        <f t="shared" si="7"/>
        <v>10</v>
      </c>
      <c r="G54" s="112">
        <f t="shared" si="7"/>
        <v>0</v>
      </c>
      <c r="H54" s="112">
        <f t="shared" si="7"/>
        <v>6.33</v>
      </c>
      <c r="I54" s="113">
        <f t="shared" si="0"/>
        <v>79.924242424242436</v>
      </c>
      <c r="J54" s="113"/>
    </row>
    <row r="55" spans="1:10" s="28" customFormat="1" x14ac:dyDescent="0.25">
      <c r="A55" s="12"/>
      <c r="B55" s="12"/>
      <c r="C55" s="63">
        <v>11</v>
      </c>
      <c r="D55" s="63" t="s">
        <v>12</v>
      </c>
      <c r="E55" s="144"/>
      <c r="F55" s="144"/>
      <c r="G55" s="144"/>
      <c r="H55" s="144"/>
      <c r="I55" s="113"/>
      <c r="J55" s="113"/>
    </row>
    <row r="56" spans="1:10" s="28" customFormat="1" x14ac:dyDescent="0.25">
      <c r="A56" s="12"/>
      <c r="B56" s="12"/>
      <c r="C56" s="66">
        <v>31</v>
      </c>
      <c r="D56" s="66" t="s">
        <v>138</v>
      </c>
      <c r="E56" s="145">
        <v>7.92</v>
      </c>
      <c r="F56" s="145">
        <v>10</v>
      </c>
      <c r="G56" s="145"/>
      <c r="H56" s="145">
        <v>6.33</v>
      </c>
      <c r="I56" s="113">
        <f t="shared" si="0"/>
        <v>79.924242424242436</v>
      </c>
      <c r="J56" s="113"/>
    </row>
    <row r="57" spans="1:10" s="28" customFormat="1" x14ac:dyDescent="0.25">
      <c r="A57" s="12"/>
      <c r="B57" s="12"/>
      <c r="C57" s="69">
        <v>43</v>
      </c>
      <c r="D57" s="69" t="s">
        <v>63</v>
      </c>
      <c r="E57" s="140"/>
      <c r="F57" s="140"/>
      <c r="G57" s="140"/>
      <c r="H57" s="140"/>
      <c r="I57" s="113"/>
      <c r="J57" s="113"/>
    </row>
    <row r="58" spans="1:10" x14ac:dyDescent="0.25">
      <c r="A58" s="8"/>
      <c r="B58" s="8"/>
      <c r="C58" s="73">
        <v>44</v>
      </c>
      <c r="D58" s="72" t="s">
        <v>52</v>
      </c>
      <c r="E58" s="141"/>
      <c r="F58" s="141"/>
      <c r="G58" s="141"/>
      <c r="H58" s="141"/>
      <c r="I58" s="113"/>
      <c r="J58" s="113"/>
    </row>
    <row r="59" spans="1:10" x14ac:dyDescent="0.25">
      <c r="A59" s="7"/>
      <c r="B59" s="12"/>
      <c r="C59" s="75">
        <v>51</v>
      </c>
      <c r="D59" s="75" t="s">
        <v>91</v>
      </c>
      <c r="E59" s="142"/>
      <c r="F59" s="142"/>
      <c r="G59" s="142"/>
      <c r="H59" s="142"/>
      <c r="I59" s="113"/>
      <c r="J59" s="113"/>
    </row>
    <row r="60" spans="1:10" s="28" customFormat="1" x14ac:dyDescent="0.25">
      <c r="A60" s="12"/>
      <c r="B60" s="12"/>
      <c r="C60" s="80">
        <v>52</v>
      </c>
      <c r="D60" s="80" t="s">
        <v>41</v>
      </c>
      <c r="E60" s="143"/>
      <c r="F60" s="143"/>
      <c r="G60" s="143"/>
      <c r="H60" s="143"/>
      <c r="I60" s="113"/>
      <c r="J60" s="113"/>
    </row>
    <row r="61" spans="1:10" s="28" customFormat="1" x14ac:dyDescent="0.25">
      <c r="A61" s="12"/>
      <c r="B61" s="12"/>
      <c r="C61" s="167">
        <v>61</v>
      </c>
      <c r="D61" s="167" t="s">
        <v>176</v>
      </c>
      <c r="E61" s="168"/>
      <c r="F61" s="168"/>
      <c r="G61" s="168"/>
      <c r="H61" s="168"/>
      <c r="I61" s="113"/>
      <c r="J61" s="113"/>
    </row>
    <row r="62" spans="1:10" ht="25.5" x14ac:dyDescent="0.25">
      <c r="A62" s="8"/>
      <c r="B62" s="23">
        <v>65</v>
      </c>
      <c r="C62" s="9"/>
      <c r="D62" s="7" t="s">
        <v>46</v>
      </c>
      <c r="E62" s="115">
        <f t="shared" ref="E62:H62" si="8">E63</f>
        <v>5914.88</v>
      </c>
      <c r="F62" s="115">
        <f t="shared" si="8"/>
        <v>5380</v>
      </c>
      <c r="G62" s="115">
        <f t="shared" si="8"/>
        <v>9020</v>
      </c>
      <c r="H62" s="115">
        <f t="shared" si="8"/>
        <v>6727.34</v>
      </c>
      <c r="I62" s="113">
        <f t="shared" si="0"/>
        <v>113.73586615451201</v>
      </c>
      <c r="J62" s="113">
        <f t="shared" si="1"/>
        <v>74.582483370288259</v>
      </c>
    </row>
    <row r="63" spans="1:10" x14ac:dyDescent="0.25">
      <c r="A63" s="8"/>
      <c r="B63" s="8">
        <v>6526</v>
      </c>
      <c r="C63" s="9"/>
      <c r="D63" s="12" t="s">
        <v>49</v>
      </c>
      <c r="E63" s="112">
        <f t="shared" ref="E63:H63" si="9">SUM(E64:E70)</f>
        <v>5914.88</v>
      </c>
      <c r="F63" s="112">
        <f t="shared" si="9"/>
        <v>5380</v>
      </c>
      <c r="G63" s="112">
        <f t="shared" si="9"/>
        <v>9020</v>
      </c>
      <c r="H63" s="112">
        <f t="shared" si="9"/>
        <v>6727.34</v>
      </c>
      <c r="I63" s="113">
        <f t="shared" si="0"/>
        <v>113.73586615451201</v>
      </c>
      <c r="J63" s="113">
        <f t="shared" si="1"/>
        <v>74.582483370288259</v>
      </c>
    </row>
    <row r="64" spans="1:10" x14ac:dyDescent="0.25">
      <c r="A64" s="8"/>
      <c r="B64" s="8"/>
      <c r="C64" s="64">
        <v>11</v>
      </c>
      <c r="D64" s="63" t="s">
        <v>12</v>
      </c>
      <c r="E64" s="144"/>
      <c r="F64" s="144"/>
      <c r="G64" s="144"/>
      <c r="H64" s="144"/>
      <c r="I64" s="113"/>
      <c r="J64" s="113"/>
    </row>
    <row r="65" spans="1:10" s="28" customFormat="1" x14ac:dyDescent="0.25">
      <c r="A65" s="12"/>
      <c r="B65" s="12"/>
      <c r="C65" s="66">
        <v>31</v>
      </c>
      <c r="D65" s="66" t="s">
        <v>138</v>
      </c>
      <c r="E65" s="145"/>
      <c r="F65" s="145"/>
      <c r="G65" s="145">
        <v>2180</v>
      </c>
      <c r="H65" s="145">
        <v>3</v>
      </c>
      <c r="I65" s="113"/>
      <c r="J65" s="113">
        <f t="shared" si="1"/>
        <v>0.13761467889908258</v>
      </c>
    </row>
    <row r="66" spans="1:10" x14ac:dyDescent="0.25">
      <c r="A66" s="8"/>
      <c r="B66" s="8"/>
      <c r="C66" s="70">
        <v>43</v>
      </c>
      <c r="D66" s="69" t="s">
        <v>63</v>
      </c>
      <c r="E66" s="140">
        <v>5914.88</v>
      </c>
      <c r="F66" s="140">
        <v>5380</v>
      </c>
      <c r="G66" s="140">
        <v>6840</v>
      </c>
      <c r="H66" s="140">
        <v>6724.34</v>
      </c>
      <c r="I66" s="113">
        <f t="shared" si="0"/>
        <v>113.68514661328717</v>
      </c>
      <c r="J66" s="113">
        <f t="shared" si="1"/>
        <v>98.309064327485387</v>
      </c>
    </row>
    <row r="67" spans="1:10" x14ac:dyDescent="0.25">
      <c r="A67" s="8"/>
      <c r="B67" s="8"/>
      <c r="C67" s="73">
        <v>44</v>
      </c>
      <c r="D67" s="72" t="s">
        <v>52</v>
      </c>
      <c r="E67" s="141"/>
      <c r="F67" s="141"/>
      <c r="G67" s="141"/>
      <c r="H67" s="141"/>
      <c r="I67" s="113"/>
      <c r="J67" s="113"/>
    </row>
    <row r="68" spans="1:10" x14ac:dyDescent="0.25">
      <c r="A68" s="7"/>
      <c r="B68" s="12"/>
      <c r="C68" s="75">
        <v>51</v>
      </c>
      <c r="D68" s="75" t="s">
        <v>91</v>
      </c>
      <c r="E68" s="142"/>
      <c r="F68" s="142"/>
      <c r="G68" s="142"/>
      <c r="H68" s="142"/>
      <c r="I68" s="113"/>
      <c r="J68" s="113"/>
    </row>
    <row r="69" spans="1:10" x14ac:dyDescent="0.25">
      <c r="A69" s="8"/>
      <c r="B69" s="8"/>
      <c r="C69" s="78">
        <v>52</v>
      </c>
      <c r="D69" s="80" t="s">
        <v>41</v>
      </c>
      <c r="E69" s="143"/>
      <c r="F69" s="143"/>
      <c r="G69" s="143"/>
      <c r="H69" s="143"/>
      <c r="I69" s="113"/>
      <c r="J69" s="113"/>
    </row>
    <row r="70" spans="1:10" x14ac:dyDescent="0.25">
      <c r="A70" s="8"/>
      <c r="B70" s="8"/>
      <c r="C70" s="167">
        <v>61</v>
      </c>
      <c r="D70" s="167" t="s">
        <v>176</v>
      </c>
      <c r="E70" s="168"/>
      <c r="F70" s="168"/>
      <c r="G70" s="168"/>
      <c r="H70" s="168"/>
      <c r="I70" s="113"/>
      <c r="J70" s="113"/>
    </row>
    <row r="71" spans="1:10" x14ac:dyDescent="0.25">
      <c r="A71" s="8"/>
      <c r="B71" s="23">
        <v>66</v>
      </c>
      <c r="C71" s="9"/>
      <c r="D71" s="7" t="s">
        <v>50</v>
      </c>
      <c r="E71" s="115">
        <f t="shared" ref="E71:H71" si="10">E80+E72</f>
        <v>4946.42</v>
      </c>
      <c r="F71" s="115">
        <f t="shared" si="10"/>
        <v>4000</v>
      </c>
      <c r="G71" s="115">
        <f t="shared" si="10"/>
        <v>2430</v>
      </c>
      <c r="H71" s="115">
        <f t="shared" si="10"/>
        <v>1598.74</v>
      </c>
      <c r="I71" s="113">
        <f t="shared" si="0"/>
        <v>32.321153480699174</v>
      </c>
      <c r="J71" s="113">
        <f t="shared" si="1"/>
        <v>65.791769547325103</v>
      </c>
    </row>
    <row r="72" spans="1:10" x14ac:dyDescent="0.25">
      <c r="A72" s="8"/>
      <c r="B72" s="8">
        <v>6615</v>
      </c>
      <c r="C72" s="9"/>
      <c r="D72" s="12" t="s">
        <v>51</v>
      </c>
      <c r="E72" s="112">
        <f>SUM(E73:E79)</f>
        <v>3856.65</v>
      </c>
      <c r="F72" s="112">
        <f>SUM(F73:F79)</f>
        <v>4000</v>
      </c>
      <c r="G72" s="112">
        <f>SUM(G73:G79)</f>
        <v>630</v>
      </c>
      <c r="H72" s="112">
        <f>SUM(H73:H79)</f>
        <v>629.91999999999996</v>
      </c>
      <c r="I72" s="113">
        <f t="shared" si="0"/>
        <v>16.333346297952886</v>
      </c>
      <c r="J72" s="113">
        <f t="shared" si="1"/>
        <v>99.987301587301573</v>
      </c>
    </row>
    <row r="73" spans="1:10" x14ac:dyDescent="0.25">
      <c r="A73" s="8"/>
      <c r="B73" s="8"/>
      <c r="C73" s="64">
        <v>11</v>
      </c>
      <c r="D73" s="63" t="s">
        <v>12</v>
      </c>
      <c r="E73" s="144"/>
      <c r="F73" s="144"/>
      <c r="G73" s="144"/>
      <c r="H73" s="144"/>
      <c r="I73" s="113"/>
      <c r="J73" s="113"/>
    </row>
    <row r="74" spans="1:10" x14ac:dyDescent="0.25">
      <c r="A74" s="8"/>
      <c r="B74" s="8"/>
      <c r="C74" s="67">
        <v>31</v>
      </c>
      <c r="D74" s="66" t="s">
        <v>36</v>
      </c>
      <c r="E74" s="145">
        <v>3856.65</v>
      </c>
      <c r="F74" s="145">
        <v>4000</v>
      </c>
      <c r="G74" s="145">
        <v>630</v>
      </c>
      <c r="H74" s="145">
        <v>629.91999999999996</v>
      </c>
      <c r="I74" s="113">
        <f t="shared" si="0"/>
        <v>16.333346297952886</v>
      </c>
      <c r="J74" s="113">
        <f t="shared" si="1"/>
        <v>99.987301587301573</v>
      </c>
    </row>
    <row r="75" spans="1:10" x14ac:dyDescent="0.25">
      <c r="A75" s="8"/>
      <c r="B75" s="8"/>
      <c r="C75" s="70">
        <v>43</v>
      </c>
      <c r="D75" s="69" t="s">
        <v>63</v>
      </c>
      <c r="E75" s="140"/>
      <c r="F75" s="140"/>
      <c r="G75" s="140"/>
      <c r="H75" s="140"/>
      <c r="I75" s="113"/>
      <c r="J75" s="113"/>
    </row>
    <row r="76" spans="1:10" x14ac:dyDescent="0.25">
      <c r="A76" s="8"/>
      <c r="B76" s="8"/>
      <c r="C76" s="73">
        <v>44</v>
      </c>
      <c r="D76" s="72" t="s">
        <v>52</v>
      </c>
      <c r="E76" s="141"/>
      <c r="F76" s="141"/>
      <c r="G76" s="141"/>
      <c r="H76" s="141"/>
      <c r="I76" s="113"/>
      <c r="J76" s="113"/>
    </row>
    <row r="77" spans="1:10" x14ac:dyDescent="0.25">
      <c r="A77" s="7"/>
      <c r="B77" s="12"/>
      <c r="C77" s="75">
        <v>51</v>
      </c>
      <c r="D77" s="75" t="s">
        <v>91</v>
      </c>
      <c r="E77" s="142"/>
      <c r="F77" s="142"/>
      <c r="G77" s="142"/>
      <c r="H77" s="142"/>
      <c r="I77" s="113"/>
      <c r="J77" s="113"/>
    </row>
    <row r="78" spans="1:10" x14ac:dyDescent="0.25">
      <c r="A78" s="8"/>
      <c r="B78" s="8"/>
      <c r="C78" s="78">
        <v>52</v>
      </c>
      <c r="D78" s="80" t="s">
        <v>41</v>
      </c>
      <c r="E78" s="143"/>
      <c r="F78" s="143"/>
      <c r="G78" s="143"/>
      <c r="H78" s="143"/>
      <c r="I78" s="113"/>
      <c r="J78" s="113"/>
    </row>
    <row r="79" spans="1:10" x14ac:dyDescent="0.25">
      <c r="A79" s="8"/>
      <c r="B79" s="8"/>
      <c r="C79" s="167">
        <v>61</v>
      </c>
      <c r="D79" s="167" t="s">
        <v>176</v>
      </c>
      <c r="E79" s="168"/>
      <c r="F79" s="168"/>
      <c r="G79" s="168"/>
      <c r="H79" s="168"/>
      <c r="I79" s="113"/>
      <c r="J79" s="113"/>
    </row>
    <row r="80" spans="1:10" x14ac:dyDescent="0.25">
      <c r="A80" s="8"/>
      <c r="B80" s="8">
        <v>6631</v>
      </c>
      <c r="C80" s="9"/>
      <c r="D80" s="12" t="s">
        <v>174</v>
      </c>
      <c r="E80" s="112">
        <f>SUM(E81:E87)</f>
        <v>1089.77</v>
      </c>
      <c r="F80" s="112">
        <f t="shared" ref="F80:H80" si="11">SUM(F81:F87)</f>
        <v>0</v>
      </c>
      <c r="G80" s="112">
        <f t="shared" si="11"/>
        <v>1800</v>
      </c>
      <c r="H80" s="112">
        <f t="shared" si="11"/>
        <v>968.82</v>
      </c>
      <c r="I80" s="113">
        <f t="shared" ref="I80:I93" si="12">(H80/E80)*100</f>
        <v>88.901327803114427</v>
      </c>
      <c r="J80" s="113">
        <f t="shared" ref="J80:J93" si="13">(H80/G80)*100</f>
        <v>53.823333333333338</v>
      </c>
    </row>
    <row r="81" spans="1:10" x14ac:dyDescent="0.25">
      <c r="A81" s="8"/>
      <c r="B81" s="8"/>
      <c r="C81" s="64">
        <v>11</v>
      </c>
      <c r="D81" s="63" t="s">
        <v>12</v>
      </c>
      <c r="E81" s="144"/>
      <c r="F81" s="144"/>
      <c r="G81" s="144"/>
      <c r="H81" s="144"/>
      <c r="I81" s="113"/>
      <c r="J81" s="113"/>
    </row>
    <row r="82" spans="1:10" x14ac:dyDescent="0.25">
      <c r="A82" s="8"/>
      <c r="B82" s="8"/>
      <c r="C82" s="67">
        <v>31</v>
      </c>
      <c r="D82" s="66" t="s">
        <v>36</v>
      </c>
      <c r="E82" s="145"/>
      <c r="F82" s="145"/>
      <c r="G82" s="145"/>
      <c r="H82" s="145"/>
      <c r="I82" s="113"/>
      <c r="J82" s="113"/>
    </row>
    <row r="83" spans="1:10" x14ac:dyDescent="0.25">
      <c r="A83" s="8"/>
      <c r="B83" s="8"/>
      <c r="C83" s="70">
        <v>43</v>
      </c>
      <c r="D83" s="69" t="s">
        <v>63</v>
      </c>
      <c r="E83" s="140"/>
      <c r="F83" s="140"/>
      <c r="G83" s="140"/>
      <c r="H83" s="140"/>
      <c r="I83" s="113"/>
      <c r="J83" s="113"/>
    </row>
    <row r="84" spans="1:10" x14ac:dyDescent="0.25">
      <c r="A84" s="8"/>
      <c r="B84" s="8"/>
      <c r="C84" s="73">
        <v>44</v>
      </c>
      <c r="D84" s="72" t="s">
        <v>52</v>
      </c>
      <c r="E84" s="141"/>
      <c r="F84" s="141"/>
      <c r="G84" s="141"/>
      <c r="H84" s="141"/>
      <c r="I84" s="113"/>
      <c r="J84" s="113"/>
    </row>
    <row r="85" spans="1:10" x14ac:dyDescent="0.25">
      <c r="A85" s="7"/>
      <c r="B85" s="12"/>
      <c r="C85" s="75">
        <v>51</v>
      </c>
      <c r="D85" s="75" t="s">
        <v>91</v>
      </c>
      <c r="E85" s="142"/>
      <c r="F85" s="142"/>
      <c r="G85" s="142"/>
      <c r="H85" s="142"/>
      <c r="I85" s="113"/>
      <c r="J85" s="113"/>
    </row>
    <row r="86" spans="1:10" x14ac:dyDescent="0.25">
      <c r="A86" s="8"/>
      <c r="B86" s="8"/>
      <c r="C86" s="78">
        <v>52</v>
      </c>
      <c r="D86" s="80" t="s">
        <v>41</v>
      </c>
      <c r="E86" s="143"/>
      <c r="F86" s="143"/>
      <c r="G86" s="143"/>
      <c r="H86" s="143"/>
      <c r="I86" s="113"/>
      <c r="J86" s="113"/>
    </row>
    <row r="87" spans="1:10" x14ac:dyDescent="0.25">
      <c r="A87" s="8"/>
      <c r="B87" s="8"/>
      <c r="C87" s="167">
        <v>61</v>
      </c>
      <c r="D87" s="167" t="s">
        <v>176</v>
      </c>
      <c r="E87" s="168">
        <v>1089.77</v>
      </c>
      <c r="F87" s="168"/>
      <c r="G87" s="168">
        <v>1800</v>
      </c>
      <c r="H87" s="168">
        <v>968.82</v>
      </c>
      <c r="I87" s="113">
        <f t="shared" si="12"/>
        <v>88.901327803114427</v>
      </c>
      <c r="J87" s="113">
        <f t="shared" si="13"/>
        <v>53.823333333333338</v>
      </c>
    </row>
    <row r="88" spans="1:10" ht="51" x14ac:dyDescent="0.25">
      <c r="A88" s="8"/>
      <c r="B88" s="23">
        <v>67</v>
      </c>
      <c r="C88" s="9"/>
      <c r="D88" s="7" t="s">
        <v>40</v>
      </c>
      <c r="E88" s="115">
        <f t="shared" ref="E88:H88" si="14">E89+E97</f>
        <v>34527.49</v>
      </c>
      <c r="F88" s="115">
        <f t="shared" si="14"/>
        <v>31296</v>
      </c>
      <c r="G88" s="115">
        <f t="shared" si="14"/>
        <v>55717</v>
      </c>
      <c r="H88" s="115">
        <f t="shared" si="14"/>
        <v>50080.66</v>
      </c>
      <c r="I88" s="113">
        <f t="shared" si="12"/>
        <v>145.04575919072022</v>
      </c>
      <c r="J88" s="113">
        <f t="shared" si="13"/>
        <v>89.883985139185526</v>
      </c>
    </row>
    <row r="89" spans="1:10" ht="25.5" x14ac:dyDescent="0.25">
      <c r="A89" s="8"/>
      <c r="B89" s="8">
        <v>6711</v>
      </c>
      <c r="C89" s="9"/>
      <c r="D89" s="12" t="s">
        <v>45</v>
      </c>
      <c r="E89" s="112">
        <f t="shared" ref="E89:H89" si="15">SUM(E90:E96)</f>
        <v>34527.49</v>
      </c>
      <c r="F89" s="112">
        <f t="shared" si="15"/>
        <v>31296</v>
      </c>
      <c r="G89" s="112">
        <f t="shared" si="15"/>
        <v>55717</v>
      </c>
      <c r="H89" s="112">
        <f t="shared" si="15"/>
        <v>50080.66</v>
      </c>
      <c r="I89" s="113">
        <f t="shared" si="12"/>
        <v>145.04575919072022</v>
      </c>
      <c r="J89" s="113">
        <f t="shared" si="13"/>
        <v>89.883985139185526</v>
      </c>
    </row>
    <row r="90" spans="1:10" x14ac:dyDescent="0.25">
      <c r="A90" s="8"/>
      <c r="B90" s="8"/>
      <c r="C90" s="64">
        <v>11</v>
      </c>
      <c r="D90" s="63" t="s">
        <v>12</v>
      </c>
      <c r="E90" s="144">
        <v>2226.19</v>
      </c>
      <c r="F90" s="144">
        <v>3276</v>
      </c>
      <c r="G90" s="144">
        <v>2487</v>
      </c>
      <c r="H90" s="144">
        <v>2318.59</v>
      </c>
      <c r="I90" s="113">
        <f t="shared" si="12"/>
        <v>104.15058912312067</v>
      </c>
      <c r="J90" s="113">
        <f t="shared" si="13"/>
        <v>93.228387615601122</v>
      </c>
    </row>
    <row r="91" spans="1:10" x14ac:dyDescent="0.25">
      <c r="A91" s="8"/>
      <c r="B91" s="8"/>
      <c r="C91" s="67">
        <v>31</v>
      </c>
      <c r="D91" s="66" t="s">
        <v>36</v>
      </c>
      <c r="E91" s="145"/>
      <c r="F91" s="145"/>
      <c r="G91" s="145"/>
      <c r="H91" s="145"/>
      <c r="I91" s="113"/>
      <c r="J91" s="113"/>
    </row>
    <row r="92" spans="1:10" x14ac:dyDescent="0.25">
      <c r="A92" s="8"/>
      <c r="B92" s="8"/>
      <c r="C92" s="70">
        <v>43</v>
      </c>
      <c r="D92" s="69" t="s">
        <v>63</v>
      </c>
      <c r="E92" s="140"/>
      <c r="F92" s="140"/>
      <c r="G92" s="140"/>
      <c r="H92" s="140"/>
      <c r="I92" s="113"/>
      <c r="J92" s="113"/>
    </row>
    <row r="93" spans="1:10" x14ac:dyDescent="0.25">
      <c r="A93" s="8"/>
      <c r="B93" s="8"/>
      <c r="C93" s="73">
        <v>44</v>
      </c>
      <c r="D93" s="72" t="s">
        <v>52</v>
      </c>
      <c r="E93" s="137">
        <v>32301.3</v>
      </c>
      <c r="F93" s="137">
        <v>28020</v>
      </c>
      <c r="G93" s="137">
        <v>53230</v>
      </c>
      <c r="H93" s="141">
        <v>47762.07</v>
      </c>
      <c r="I93" s="113">
        <f t="shared" si="12"/>
        <v>147.86423456641066</v>
      </c>
      <c r="J93" s="113">
        <f t="shared" si="13"/>
        <v>89.727728724403534</v>
      </c>
    </row>
    <row r="94" spans="1:10" x14ac:dyDescent="0.25">
      <c r="A94" s="7"/>
      <c r="B94" s="12"/>
      <c r="C94" s="75">
        <v>51</v>
      </c>
      <c r="D94" s="75" t="s">
        <v>91</v>
      </c>
      <c r="E94" s="142"/>
      <c r="F94" s="142"/>
      <c r="G94" s="142"/>
      <c r="H94" s="142"/>
      <c r="I94" s="113"/>
      <c r="J94" s="113"/>
    </row>
    <row r="95" spans="1:10" x14ac:dyDescent="0.25">
      <c r="A95" s="8"/>
      <c r="B95" s="8"/>
      <c r="C95" s="78">
        <v>52</v>
      </c>
      <c r="D95" s="80" t="s">
        <v>41</v>
      </c>
      <c r="E95" s="143"/>
      <c r="F95" s="143"/>
      <c r="G95" s="143"/>
      <c r="H95" s="143"/>
      <c r="I95" s="113"/>
      <c r="J95" s="113"/>
    </row>
    <row r="96" spans="1:10" x14ac:dyDescent="0.25">
      <c r="A96" s="8"/>
      <c r="B96" s="8"/>
      <c r="C96" s="167">
        <v>61</v>
      </c>
      <c r="D96" s="167" t="s">
        <v>176</v>
      </c>
      <c r="E96" s="168"/>
      <c r="F96" s="168"/>
      <c r="G96" s="168"/>
      <c r="H96" s="168"/>
      <c r="I96" s="113"/>
      <c r="J96" s="113"/>
    </row>
    <row r="97" spans="1:10" ht="25.5" x14ac:dyDescent="0.25">
      <c r="A97" s="8"/>
      <c r="B97" s="8">
        <v>6712</v>
      </c>
      <c r="C97" s="9"/>
      <c r="D97" s="31" t="s">
        <v>45</v>
      </c>
      <c r="E97" s="112">
        <f t="shared" ref="E97:H97" si="16">SUM(E98:E104)</f>
        <v>0</v>
      </c>
      <c r="F97" s="112">
        <f t="shared" si="16"/>
        <v>0</v>
      </c>
      <c r="G97" s="112">
        <f t="shared" si="16"/>
        <v>0</v>
      </c>
      <c r="H97" s="112">
        <f t="shared" si="16"/>
        <v>0</v>
      </c>
      <c r="I97" s="113"/>
      <c r="J97" s="113"/>
    </row>
    <row r="98" spans="1:10" x14ac:dyDescent="0.25">
      <c r="A98" s="8"/>
      <c r="B98" s="8"/>
      <c r="C98" s="64">
        <v>11</v>
      </c>
      <c r="D98" s="63" t="s">
        <v>12</v>
      </c>
      <c r="E98" s="144"/>
      <c r="F98" s="144"/>
      <c r="G98" s="144"/>
      <c r="H98" s="144"/>
      <c r="I98" s="113"/>
      <c r="J98" s="113"/>
    </row>
    <row r="99" spans="1:10" x14ac:dyDescent="0.25">
      <c r="A99" s="8"/>
      <c r="B99" s="8"/>
      <c r="C99" s="67">
        <v>31</v>
      </c>
      <c r="D99" s="66" t="s">
        <v>36</v>
      </c>
      <c r="E99" s="145"/>
      <c r="F99" s="145"/>
      <c r="G99" s="145"/>
      <c r="H99" s="145"/>
      <c r="I99" s="113"/>
      <c r="J99" s="113"/>
    </row>
    <row r="100" spans="1:10" x14ac:dyDescent="0.25">
      <c r="A100" s="8"/>
      <c r="B100" s="8"/>
      <c r="C100" s="70">
        <v>43</v>
      </c>
      <c r="D100" s="69" t="s">
        <v>63</v>
      </c>
      <c r="E100" s="140"/>
      <c r="F100" s="140"/>
      <c r="G100" s="140"/>
      <c r="H100" s="140"/>
      <c r="I100" s="113"/>
      <c r="J100" s="113"/>
    </row>
    <row r="101" spans="1:10" x14ac:dyDescent="0.25">
      <c r="A101" s="8"/>
      <c r="B101" s="8"/>
      <c r="C101" s="73">
        <v>44</v>
      </c>
      <c r="D101" s="72" t="s">
        <v>52</v>
      </c>
      <c r="E101" s="141"/>
      <c r="F101" s="141"/>
      <c r="G101" s="141"/>
      <c r="H101" s="141"/>
      <c r="I101" s="113"/>
      <c r="J101" s="113"/>
    </row>
    <row r="102" spans="1:10" x14ac:dyDescent="0.25">
      <c r="A102" s="7"/>
      <c r="B102" s="12"/>
      <c r="C102" s="75">
        <v>51</v>
      </c>
      <c r="D102" s="75" t="s">
        <v>91</v>
      </c>
      <c r="E102" s="142"/>
      <c r="F102" s="142"/>
      <c r="G102" s="142"/>
      <c r="H102" s="142"/>
      <c r="I102" s="113"/>
      <c r="J102" s="113"/>
    </row>
    <row r="103" spans="1:10" x14ac:dyDescent="0.25">
      <c r="A103" s="8"/>
      <c r="B103" s="8"/>
      <c r="C103" s="78">
        <v>52</v>
      </c>
      <c r="D103" s="80" t="s">
        <v>41</v>
      </c>
      <c r="E103" s="143"/>
      <c r="F103" s="143"/>
      <c r="G103" s="143"/>
      <c r="H103" s="143"/>
      <c r="I103" s="113"/>
      <c r="J103" s="113"/>
    </row>
    <row r="104" spans="1:10" x14ac:dyDescent="0.25">
      <c r="A104" s="8"/>
      <c r="B104" s="8"/>
      <c r="C104" s="167">
        <v>61</v>
      </c>
      <c r="D104" s="167" t="s">
        <v>176</v>
      </c>
      <c r="E104" s="168"/>
      <c r="F104" s="168"/>
      <c r="G104" s="168"/>
      <c r="H104" s="168"/>
      <c r="I104" s="113"/>
      <c r="J104" s="113"/>
    </row>
    <row r="106" spans="1:10" ht="25.5" x14ac:dyDescent="0.25">
      <c r="A106" s="10">
        <v>7</v>
      </c>
      <c r="B106" s="11"/>
      <c r="C106" s="21"/>
      <c r="D106" s="21" t="s">
        <v>155</v>
      </c>
      <c r="E106" s="130">
        <f t="shared" ref="E106:H106" si="17">E107</f>
        <v>0</v>
      </c>
      <c r="F106" s="130">
        <f t="shared" si="17"/>
        <v>0</v>
      </c>
      <c r="G106" s="130">
        <f t="shared" si="17"/>
        <v>0</v>
      </c>
      <c r="H106" s="130">
        <f t="shared" si="17"/>
        <v>0</v>
      </c>
      <c r="I106" s="178"/>
      <c r="J106" s="178"/>
    </row>
    <row r="107" spans="1:10" ht="38.25" x14ac:dyDescent="0.25">
      <c r="A107" s="12"/>
      <c r="B107" s="12">
        <v>72</v>
      </c>
      <c r="C107" s="22"/>
      <c r="D107" s="22" t="s">
        <v>156</v>
      </c>
      <c r="E107" s="113"/>
      <c r="F107" s="113"/>
      <c r="G107" s="114"/>
      <c r="H107" s="146"/>
      <c r="I107" s="178"/>
      <c r="J107" s="178"/>
    </row>
    <row r="108" spans="1:10" ht="15.75" x14ac:dyDescent="0.25">
      <c r="A108" s="211" t="s">
        <v>170</v>
      </c>
      <c r="B108" s="236"/>
      <c r="C108" s="236"/>
      <c r="D108" s="236"/>
      <c r="E108" s="236"/>
      <c r="F108" s="236"/>
      <c r="G108" s="236"/>
      <c r="H108" s="236"/>
    </row>
    <row r="109" spans="1:10" ht="18" x14ac:dyDescent="0.25">
      <c r="A109" s="20"/>
      <c r="B109" s="20"/>
      <c r="C109" s="20"/>
      <c r="D109" s="20"/>
      <c r="E109" s="20"/>
      <c r="F109" s="20"/>
      <c r="G109" s="4"/>
      <c r="H109" s="4"/>
    </row>
    <row r="110" spans="1:10" ht="38.25" x14ac:dyDescent="0.25">
      <c r="A110" s="16" t="s">
        <v>8</v>
      </c>
      <c r="B110" s="15" t="s">
        <v>9</v>
      </c>
      <c r="C110" s="15" t="s">
        <v>10</v>
      </c>
      <c r="D110" s="15" t="s">
        <v>13</v>
      </c>
      <c r="E110" s="16" t="s">
        <v>188</v>
      </c>
      <c r="F110" s="16" t="s">
        <v>167</v>
      </c>
      <c r="G110" s="16" t="s">
        <v>187</v>
      </c>
      <c r="H110" s="16" t="s">
        <v>189</v>
      </c>
      <c r="I110" s="16" t="s">
        <v>194</v>
      </c>
      <c r="J110" s="16" t="s">
        <v>191</v>
      </c>
    </row>
    <row r="111" spans="1:10" x14ac:dyDescent="0.25">
      <c r="A111" s="233">
        <v>1</v>
      </c>
      <c r="B111" s="234"/>
      <c r="C111" s="234"/>
      <c r="D111" s="235"/>
      <c r="E111" s="15">
        <v>2</v>
      </c>
      <c r="F111" s="15">
        <v>3</v>
      </c>
      <c r="G111" s="15">
        <v>4</v>
      </c>
      <c r="H111" s="16">
        <v>5</v>
      </c>
      <c r="I111" s="16">
        <v>6</v>
      </c>
      <c r="J111" s="16">
        <v>7</v>
      </c>
    </row>
    <row r="112" spans="1:10" s="30" customFormat="1" ht="15.75" customHeight="1" x14ac:dyDescent="0.25">
      <c r="A112" s="7">
        <v>3</v>
      </c>
      <c r="B112" s="7"/>
      <c r="C112" s="7"/>
      <c r="D112" s="7" t="s">
        <v>14</v>
      </c>
      <c r="E112" s="115">
        <f>E113+E146+E323+E332</f>
        <v>752961.28</v>
      </c>
      <c r="F112" s="115">
        <f>F113+F146+F323+F332</f>
        <v>755936</v>
      </c>
      <c r="G112" s="115">
        <f>G113+G146+G323+G332</f>
        <v>923257</v>
      </c>
      <c r="H112" s="115">
        <f>H113+H146+H323+H332</f>
        <v>924649.78999999992</v>
      </c>
      <c r="I112" s="194">
        <f>(H112/E112)*100</f>
        <v>122.80177142707788</v>
      </c>
      <c r="J112" s="194">
        <f>(H112/G112)*100</f>
        <v>100.15085615381199</v>
      </c>
    </row>
    <row r="113" spans="1:10" ht="15.75" customHeight="1" x14ac:dyDescent="0.25">
      <c r="A113" s="7"/>
      <c r="B113" s="7">
        <v>31</v>
      </c>
      <c r="C113" s="7"/>
      <c r="D113" s="7" t="s">
        <v>15</v>
      </c>
      <c r="E113" s="115">
        <f>E114+E122+E130+E138</f>
        <v>639752.09</v>
      </c>
      <c r="F113" s="115">
        <f t="shared" ref="F113:H113" si="18">F114+F122+F130+F138</f>
        <v>639571</v>
      </c>
      <c r="G113" s="115">
        <f t="shared" si="18"/>
        <v>781021</v>
      </c>
      <c r="H113" s="115">
        <f t="shared" si="18"/>
        <v>780200.16999999993</v>
      </c>
      <c r="I113" s="194">
        <f t="shared" ref="I113:I175" si="19">(H113/E113)*100</f>
        <v>121.95351640039189</v>
      </c>
      <c r="J113" s="194">
        <f t="shared" ref="J113:J175" si="20">(H113/G113)*100</f>
        <v>99.89490295395386</v>
      </c>
    </row>
    <row r="114" spans="1:10" ht="15.75" customHeight="1" x14ac:dyDescent="0.25">
      <c r="A114" s="7"/>
      <c r="B114" s="12">
        <v>3111</v>
      </c>
      <c r="C114" s="12"/>
      <c r="D114" s="12" t="s">
        <v>53</v>
      </c>
      <c r="E114" s="112">
        <f t="shared" ref="E114:H114" si="21">SUM(E115:E121)</f>
        <v>416937.62</v>
      </c>
      <c r="F114" s="112">
        <f t="shared" si="21"/>
        <v>418030</v>
      </c>
      <c r="G114" s="112">
        <f t="shared" si="21"/>
        <v>516548</v>
      </c>
      <c r="H114" s="112">
        <f t="shared" si="21"/>
        <v>515723.39999999997</v>
      </c>
      <c r="I114" s="194">
        <f t="shared" si="19"/>
        <v>123.69317980948804</v>
      </c>
      <c r="J114" s="194">
        <f t="shared" si="20"/>
        <v>99.840363335062747</v>
      </c>
    </row>
    <row r="115" spans="1:10" x14ac:dyDescent="0.25">
      <c r="A115" s="8"/>
      <c r="B115" s="8"/>
      <c r="C115" s="64">
        <v>11</v>
      </c>
      <c r="D115" s="65" t="s">
        <v>12</v>
      </c>
      <c r="E115" s="134">
        <v>1082.3399999999999</v>
      </c>
      <c r="F115" s="134">
        <v>1490</v>
      </c>
      <c r="G115" s="134">
        <v>1491</v>
      </c>
      <c r="H115" s="134">
        <v>1322.79</v>
      </c>
      <c r="I115" s="194">
        <f t="shared" si="19"/>
        <v>122.21575475358945</v>
      </c>
      <c r="J115" s="194">
        <f t="shared" si="20"/>
        <v>88.718309859154928</v>
      </c>
    </row>
    <row r="116" spans="1:10" x14ac:dyDescent="0.25">
      <c r="A116" s="8"/>
      <c r="B116" s="8"/>
      <c r="C116" s="67">
        <v>31</v>
      </c>
      <c r="D116" s="66" t="s">
        <v>36</v>
      </c>
      <c r="E116" s="145"/>
      <c r="F116" s="145"/>
      <c r="G116" s="145"/>
      <c r="H116" s="135">
        <v>0.02</v>
      </c>
      <c r="I116" s="194"/>
      <c r="J116" s="194"/>
    </row>
    <row r="117" spans="1:10" x14ac:dyDescent="0.25">
      <c r="A117" s="8"/>
      <c r="B117" s="8"/>
      <c r="C117" s="70">
        <v>43</v>
      </c>
      <c r="D117" s="69" t="s">
        <v>63</v>
      </c>
      <c r="E117" s="140"/>
      <c r="F117" s="140"/>
      <c r="G117" s="140"/>
      <c r="H117" s="136"/>
      <c r="I117" s="194"/>
      <c r="J117" s="194"/>
    </row>
    <row r="118" spans="1:10" x14ac:dyDescent="0.25">
      <c r="A118" s="8"/>
      <c r="B118" s="8"/>
      <c r="C118" s="73">
        <v>44</v>
      </c>
      <c r="D118" s="72" t="s">
        <v>52</v>
      </c>
      <c r="E118" s="141"/>
      <c r="F118" s="141"/>
      <c r="G118" s="141"/>
      <c r="H118" s="137"/>
      <c r="I118" s="194"/>
      <c r="J118" s="194"/>
    </row>
    <row r="119" spans="1:10" x14ac:dyDescent="0.25">
      <c r="A119" s="7"/>
      <c r="B119" s="12"/>
      <c r="C119" s="75">
        <v>51</v>
      </c>
      <c r="D119" s="75" t="s">
        <v>91</v>
      </c>
      <c r="E119" s="142">
        <v>1338.61</v>
      </c>
      <c r="F119" s="142">
        <v>4200</v>
      </c>
      <c r="G119" s="142">
        <v>3337</v>
      </c>
      <c r="H119" s="138">
        <v>3337.24</v>
      </c>
      <c r="I119" s="194">
        <f t="shared" si="19"/>
        <v>249.30637004056447</v>
      </c>
      <c r="J119" s="194">
        <f t="shared" si="20"/>
        <v>100.00719208870241</v>
      </c>
    </row>
    <row r="120" spans="1:10" x14ac:dyDescent="0.25">
      <c r="A120" s="8"/>
      <c r="B120" s="8"/>
      <c r="C120" s="78">
        <v>52</v>
      </c>
      <c r="D120" s="79" t="s">
        <v>41</v>
      </c>
      <c r="E120" s="139">
        <v>414516.67</v>
      </c>
      <c r="F120" s="139">
        <v>412340</v>
      </c>
      <c r="G120" s="139">
        <v>511720</v>
      </c>
      <c r="H120" s="139">
        <v>511063.35</v>
      </c>
      <c r="I120" s="194">
        <f t="shared" si="19"/>
        <v>123.29138656836165</v>
      </c>
      <c r="J120" s="194">
        <f t="shared" si="20"/>
        <v>99.871677870710542</v>
      </c>
    </row>
    <row r="121" spans="1:10" x14ac:dyDescent="0.25">
      <c r="A121" s="8"/>
      <c r="B121" s="8"/>
      <c r="C121" s="167">
        <v>61</v>
      </c>
      <c r="D121" s="167" t="s">
        <v>176</v>
      </c>
      <c r="E121" s="170"/>
      <c r="F121" s="170"/>
      <c r="G121" s="170"/>
      <c r="H121" s="170"/>
      <c r="I121" s="194"/>
      <c r="J121" s="194"/>
    </row>
    <row r="122" spans="1:10" x14ac:dyDescent="0.25">
      <c r="A122" s="8"/>
      <c r="B122" s="8">
        <v>3121</v>
      </c>
      <c r="C122" s="9"/>
      <c r="D122" s="31" t="s">
        <v>54</v>
      </c>
      <c r="E122" s="113">
        <f t="shared" ref="E122:H122" si="22">SUM(E123:E129)</f>
        <v>32786.03</v>
      </c>
      <c r="F122" s="113">
        <f t="shared" si="22"/>
        <v>30870</v>
      </c>
      <c r="G122" s="113">
        <f t="shared" si="22"/>
        <v>31500</v>
      </c>
      <c r="H122" s="113">
        <f t="shared" si="22"/>
        <v>31793.79</v>
      </c>
      <c r="I122" s="194">
        <f t="shared" si="19"/>
        <v>96.973589056070537</v>
      </c>
      <c r="J122" s="194">
        <f t="shared" si="20"/>
        <v>100.93266666666668</v>
      </c>
    </row>
    <row r="123" spans="1:10" x14ac:dyDescent="0.25">
      <c r="A123" s="8"/>
      <c r="B123" s="8"/>
      <c r="C123" s="64">
        <v>11</v>
      </c>
      <c r="D123" s="65" t="s">
        <v>12</v>
      </c>
      <c r="E123" s="134">
        <v>300</v>
      </c>
      <c r="F123" s="134">
        <v>600</v>
      </c>
      <c r="G123" s="134">
        <v>400</v>
      </c>
      <c r="H123" s="134">
        <v>400</v>
      </c>
      <c r="I123" s="194">
        <f t="shared" si="19"/>
        <v>133.33333333333331</v>
      </c>
      <c r="J123" s="194">
        <f t="shared" si="20"/>
        <v>100</v>
      </c>
    </row>
    <row r="124" spans="1:10" x14ac:dyDescent="0.25">
      <c r="A124" s="8"/>
      <c r="B124" s="8"/>
      <c r="C124" s="67">
        <v>31</v>
      </c>
      <c r="D124" s="66" t="s">
        <v>36</v>
      </c>
      <c r="E124" s="145"/>
      <c r="F124" s="145"/>
      <c r="G124" s="145"/>
      <c r="H124" s="135"/>
      <c r="I124" s="194"/>
      <c r="J124" s="194"/>
    </row>
    <row r="125" spans="1:10" x14ac:dyDescent="0.25">
      <c r="A125" s="8"/>
      <c r="B125" s="8"/>
      <c r="C125" s="70">
        <v>43</v>
      </c>
      <c r="D125" s="69" t="s">
        <v>63</v>
      </c>
      <c r="E125" s="140"/>
      <c r="F125" s="140"/>
      <c r="G125" s="140"/>
      <c r="H125" s="136"/>
      <c r="I125" s="194"/>
      <c r="J125" s="194"/>
    </row>
    <row r="126" spans="1:10" x14ac:dyDescent="0.25">
      <c r="A126" s="8"/>
      <c r="B126" s="8"/>
      <c r="C126" s="73">
        <v>44</v>
      </c>
      <c r="D126" s="72" t="s">
        <v>52</v>
      </c>
      <c r="E126" s="141"/>
      <c r="F126" s="141"/>
      <c r="G126" s="141"/>
      <c r="H126" s="137"/>
      <c r="I126" s="194"/>
      <c r="J126" s="194"/>
    </row>
    <row r="127" spans="1:10" x14ac:dyDescent="0.25">
      <c r="A127" s="7"/>
      <c r="B127" s="12"/>
      <c r="C127" s="75">
        <v>51</v>
      </c>
      <c r="D127" s="75" t="s">
        <v>91</v>
      </c>
      <c r="E127" s="142"/>
      <c r="F127" s="142"/>
      <c r="G127" s="142"/>
      <c r="H127" s="138"/>
      <c r="I127" s="194"/>
      <c r="J127" s="194"/>
    </row>
    <row r="128" spans="1:10" x14ac:dyDescent="0.25">
      <c r="A128" s="8"/>
      <c r="B128" s="8"/>
      <c r="C128" s="78">
        <v>52</v>
      </c>
      <c r="D128" s="79" t="s">
        <v>41</v>
      </c>
      <c r="E128" s="139">
        <v>32486.03</v>
      </c>
      <c r="F128" s="139">
        <v>30270</v>
      </c>
      <c r="G128" s="139">
        <v>31100</v>
      </c>
      <c r="H128" s="139">
        <v>31393.79</v>
      </c>
      <c r="I128" s="194">
        <f t="shared" si="19"/>
        <v>96.637816316736775</v>
      </c>
      <c r="J128" s="194">
        <f t="shared" si="20"/>
        <v>100.94466237942123</v>
      </c>
    </row>
    <row r="129" spans="1:10" x14ac:dyDescent="0.25">
      <c r="A129" s="8"/>
      <c r="B129" s="8"/>
      <c r="C129" s="167">
        <v>61</v>
      </c>
      <c r="D129" s="167" t="s">
        <v>176</v>
      </c>
      <c r="E129" s="170"/>
      <c r="F129" s="170"/>
      <c r="G129" s="170"/>
      <c r="H129" s="170"/>
      <c r="I129" s="194"/>
      <c r="J129" s="194"/>
    </row>
    <row r="130" spans="1:10" s="28" customFormat="1" ht="25.5" x14ac:dyDescent="0.25">
      <c r="A130" s="8"/>
      <c r="B130" s="8">
        <v>3131</v>
      </c>
      <c r="C130" s="8"/>
      <c r="D130" s="31" t="s">
        <v>55</v>
      </c>
      <c r="E130" s="112">
        <f t="shared" ref="E130:H130" si="23">SUM(E131:E137)</f>
        <v>105026.1</v>
      </c>
      <c r="F130" s="112">
        <f t="shared" si="23"/>
        <v>105291</v>
      </c>
      <c r="G130" s="112">
        <f t="shared" si="23"/>
        <v>127943</v>
      </c>
      <c r="H130" s="112">
        <f t="shared" si="23"/>
        <v>127783.89</v>
      </c>
      <c r="I130" s="194">
        <f t="shared" si="19"/>
        <v>121.66869949469702</v>
      </c>
      <c r="J130" s="194">
        <f t="shared" si="20"/>
        <v>99.87563993340784</v>
      </c>
    </row>
    <row r="131" spans="1:10" x14ac:dyDescent="0.25">
      <c r="A131" s="8"/>
      <c r="B131" s="8"/>
      <c r="C131" s="64">
        <v>11</v>
      </c>
      <c r="D131" s="65" t="s">
        <v>12</v>
      </c>
      <c r="E131" s="134">
        <v>284.58999999999997</v>
      </c>
      <c r="F131" s="134">
        <v>385</v>
      </c>
      <c r="G131" s="134">
        <v>53</v>
      </c>
      <c r="H131" s="134">
        <v>53.32</v>
      </c>
      <c r="I131" s="194">
        <f t="shared" si="19"/>
        <v>18.73572507818265</v>
      </c>
      <c r="J131" s="194">
        <f t="shared" si="20"/>
        <v>100.60377358490567</v>
      </c>
    </row>
    <row r="132" spans="1:10" x14ac:dyDescent="0.25">
      <c r="A132" s="8"/>
      <c r="B132" s="8"/>
      <c r="C132" s="67">
        <v>31</v>
      </c>
      <c r="D132" s="68" t="s">
        <v>36</v>
      </c>
      <c r="E132" s="135">
        <v>163.80000000000001</v>
      </c>
      <c r="F132" s="135">
        <v>250</v>
      </c>
      <c r="G132" s="135"/>
      <c r="H132" s="135"/>
      <c r="I132" s="194">
        <f t="shared" si="19"/>
        <v>0</v>
      </c>
      <c r="J132" s="194"/>
    </row>
    <row r="133" spans="1:10" x14ac:dyDescent="0.25">
      <c r="A133" s="8"/>
      <c r="B133" s="8"/>
      <c r="C133" s="70">
        <v>43</v>
      </c>
      <c r="D133" s="69" t="s">
        <v>63</v>
      </c>
      <c r="E133" s="140"/>
      <c r="F133" s="140"/>
      <c r="G133" s="140"/>
      <c r="H133" s="136"/>
      <c r="I133" s="194"/>
      <c r="J133" s="194"/>
    </row>
    <row r="134" spans="1:10" x14ac:dyDescent="0.25">
      <c r="A134" s="8"/>
      <c r="B134" s="8"/>
      <c r="C134" s="73">
        <v>44</v>
      </c>
      <c r="D134" s="72" t="s">
        <v>52</v>
      </c>
      <c r="E134" s="141">
        <v>5.56</v>
      </c>
      <c r="F134" s="141">
        <v>6</v>
      </c>
      <c r="G134" s="141"/>
      <c r="H134" s="137"/>
      <c r="I134" s="194">
        <f t="shared" si="19"/>
        <v>0</v>
      </c>
      <c r="J134" s="194"/>
    </row>
    <row r="135" spans="1:10" x14ac:dyDescent="0.25">
      <c r="A135" s="7"/>
      <c r="B135" s="12"/>
      <c r="C135" s="75">
        <v>51</v>
      </c>
      <c r="D135" s="75" t="s">
        <v>91</v>
      </c>
      <c r="E135" s="142">
        <v>334.68</v>
      </c>
      <c r="F135" s="142">
        <v>1050</v>
      </c>
      <c r="G135" s="142">
        <v>480</v>
      </c>
      <c r="H135" s="138">
        <v>479.95</v>
      </c>
      <c r="I135" s="194">
        <f t="shared" si="19"/>
        <v>143.40564120951356</v>
      </c>
      <c r="J135" s="194">
        <f t="shared" si="20"/>
        <v>99.989583333333329</v>
      </c>
    </row>
    <row r="136" spans="1:10" x14ac:dyDescent="0.25">
      <c r="A136" s="8"/>
      <c r="B136" s="8"/>
      <c r="C136" s="78">
        <v>52</v>
      </c>
      <c r="D136" s="79" t="s">
        <v>41</v>
      </c>
      <c r="E136" s="139">
        <v>104237.47</v>
      </c>
      <c r="F136" s="139">
        <v>103600</v>
      </c>
      <c r="G136" s="139">
        <v>127410</v>
      </c>
      <c r="H136" s="139">
        <v>127250.62</v>
      </c>
      <c r="I136" s="194">
        <f t="shared" si="19"/>
        <v>122.07761757840055</v>
      </c>
      <c r="J136" s="194">
        <f t="shared" si="20"/>
        <v>99.8749077780394</v>
      </c>
    </row>
    <row r="137" spans="1:10" x14ac:dyDescent="0.25">
      <c r="A137" s="8"/>
      <c r="B137" s="8"/>
      <c r="C137" s="167">
        <v>61</v>
      </c>
      <c r="D137" s="167" t="s">
        <v>176</v>
      </c>
      <c r="E137" s="170"/>
      <c r="F137" s="170"/>
      <c r="G137" s="170"/>
      <c r="H137" s="170"/>
      <c r="I137" s="194"/>
      <c r="J137" s="194"/>
    </row>
    <row r="138" spans="1:10" s="28" customFormat="1" ht="25.5" x14ac:dyDescent="0.25">
      <c r="A138" s="8"/>
      <c r="B138" s="8">
        <v>3132</v>
      </c>
      <c r="C138" s="8"/>
      <c r="D138" s="31" t="s">
        <v>56</v>
      </c>
      <c r="E138" s="112">
        <f t="shared" ref="E138:H138" si="24">SUM(E139:E145)</f>
        <v>85002.34</v>
      </c>
      <c r="F138" s="112">
        <f t="shared" si="24"/>
        <v>85380</v>
      </c>
      <c r="G138" s="112">
        <f t="shared" si="24"/>
        <v>105030</v>
      </c>
      <c r="H138" s="112">
        <f t="shared" si="24"/>
        <v>104899.09</v>
      </c>
      <c r="I138" s="194">
        <f t="shared" si="19"/>
        <v>123.40729678735902</v>
      </c>
      <c r="J138" s="194">
        <f t="shared" si="20"/>
        <v>99.875359421117764</v>
      </c>
    </row>
    <row r="139" spans="1:10" x14ac:dyDescent="0.25">
      <c r="A139" s="8"/>
      <c r="B139" s="8"/>
      <c r="C139" s="64">
        <v>11</v>
      </c>
      <c r="D139" s="65" t="s">
        <v>12</v>
      </c>
      <c r="E139" s="134">
        <v>233.68</v>
      </c>
      <c r="F139" s="134">
        <v>316</v>
      </c>
      <c r="G139" s="134">
        <v>70</v>
      </c>
      <c r="H139" s="134">
        <v>69.989999999999995</v>
      </c>
      <c r="I139" s="194">
        <f t="shared" si="19"/>
        <v>29.951215337213284</v>
      </c>
      <c r="J139" s="194">
        <f t="shared" si="20"/>
        <v>99.98571428571428</v>
      </c>
    </row>
    <row r="140" spans="1:10" x14ac:dyDescent="0.25">
      <c r="A140" s="8"/>
      <c r="B140" s="8"/>
      <c r="C140" s="67">
        <v>31</v>
      </c>
      <c r="D140" s="68" t="s">
        <v>36</v>
      </c>
      <c r="E140" s="135">
        <v>122.85</v>
      </c>
      <c r="F140" s="135">
        <v>200</v>
      </c>
      <c r="G140" s="135"/>
      <c r="H140" s="135"/>
      <c r="I140" s="194">
        <f t="shared" si="19"/>
        <v>0</v>
      </c>
      <c r="J140" s="194"/>
    </row>
    <row r="141" spans="1:10" x14ac:dyDescent="0.25">
      <c r="A141" s="8"/>
      <c r="B141" s="8"/>
      <c r="C141" s="70">
        <v>43</v>
      </c>
      <c r="D141" s="69" t="s">
        <v>63</v>
      </c>
      <c r="E141" s="140"/>
      <c r="F141" s="140"/>
      <c r="G141" s="140"/>
      <c r="H141" s="136"/>
      <c r="I141" s="194"/>
      <c r="J141" s="194"/>
    </row>
    <row r="142" spans="1:10" x14ac:dyDescent="0.25">
      <c r="A142" s="8"/>
      <c r="B142" s="8"/>
      <c r="C142" s="73">
        <v>44</v>
      </c>
      <c r="D142" s="72" t="s">
        <v>52</v>
      </c>
      <c r="E142" s="141">
        <v>4.21</v>
      </c>
      <c r="F142" s="141">
        <v>4</v>
      </c>
      <c r="G142" s="141"/>
      <c r="H142" s="137"/>
      <c r="I142" s="194">
        <f t="shared" si="19"/>
        <v>0</v>
      </c>
      <c r="J142" s="194"/>
    </row>
    <row r="143" spans="1:10" x14ac:dyDescent="0.25">
      <c r="A143" s="7"/>
      <c r="B143" s="12"/>
      <c r="C143" s="75">
        <v>51</v>
      </c>
      <c r="D143" s="75" t="s">
        <v>91</v>
      </c>
      <c r="E143" s="142">
        <v>276.10000000000002</v>
      </c>
      <c r="F143" s="142">
        <v>860</v>
      </c>
      <c r="G143" s="142">
        <v>630</v>
      </c>
      <c r="H143" s="138">
        <v>629.82000000000005</v>
      </c>
      <c r="I143" s="194">
        <f t="shared" si="19"/>
        <v>228.11300253531331</v>
      </c>
      <c r="J143" s="194">
        <f t="shared" si="20"/>
        <v>99.971428571428575</v>
      </c>
    </row>
    <row r="144" spans="1:10" x14ac:dyDescent="0.25">
      <c r="A144" s="8"/>
      <c r="B144" s="8"/>
      <c r="C144" s="78">
        <v>52</v>
      </c>
      <c r="D144" s="79" t="s">
        <v>41</v>
      </c>
      <c r="E144" s="139">
        <v>84365.5</v>
      </c>
      <c r="F144" s="139">
        <v>84000</v>
      </c>
      <c r="G144" s="139">
        <v>104330</v>
      </c>
      <c r="H144" s="139">
        <v>104199.28</v>
      </c>
      <c r="I144" s="194">
        <f t="shared" si="19"/>
        <v>123.50934920079891</v>
      </c>
      <c r="J144" s="194">
        <f t="shared" si="20"/>
        <v>99.87470526214895</v>
      </c>
    </row>
    <row r="145" spans="1:10" x14ac:dyDescent="0.25">
      <c r="A145" s="8"/>
      <c r="B145" s="8"/>
      <c r="C145" s="167">
        <v>61</v>
      </c>
      <c r="D145" s="167" t="s">
        <v>176</v>
      </c>
      <c r="E145" s="170"/>
      <c r="F145" s="170"/>
      <c r="G145" s="170"/>
      <c r="H145" s="170"/>
      <c r="I145" s="194"/>
      <c r="J145" s="194"/>
    </row>
    <row r="146" spans="1:10" s="30" customFormat="1" x14ac:dyDescent="0.25">
      <c r="A146" s="23"/>
      <c r="B146" s="23">
        <v>32</v>
      </c>
      <c r="C146" s="29"/>
      <c r="D146" s="23" t="s">
        <v>32</v>
      </c>
      <c r="E146" s="115">
        <f t="shared" ref="E146:H146" si="25">E147+E155+E163+E171+E179+E187+E195+E203+E211+E219+E227+E235+E251+E259+E267+E275+E283+E291+E299+E307+E315+E243</f>
        <v>105582.96000000002</v>
      </c>
      <c r="F146" s="115">
        <f t="shared" si="25"/>
        <v>107365</v>
      </c>
      <c r="G146" s="115">
        <f t="shared" si="25"/>
        <v>132053</v>
      </c>
      <c r="H146" s="115">
        <f t="shared" si="25"/>
        <v>134263.37</v>
      </c>
      <c r="I146" s="194">
        <f t="shared" si="19"/>
        <v>127.16386242628543</v>
      </c>
      <c r="J146" s="194">
        <f t="shared" si="20"/>
        <v>101.67385065087502</v>
      </c>
    </row>
    <row r="147" spans="1:10" s="28" customFormat="1" x14ac:dyDescent="0.25">
      <c r="A147" s="8"/>
      <c r="B147" s="8">
        <v>3211</v>
      </c>
      <c r="C147" s="9"/>
      <c r="D147" s="31" t="s">
        <v>57</v>
      </c>
      <c r="E147" s="112">
        <f t="shared" ref="E147:H147" si="26">SUM(E148:E154)</f>
        <v>2133.17</v>
      </c>
      <c r="F147" s="112">
        <f t="shared" si="26"/>
        <v>1400</v>
      </c>
      <c r="G147" s="112">
        <f t="shared" si="26"/>
        <v>2310</v>
      </c>
      <c r="H147" s="112">
        <f t="shared" si="26"/>
        <v>2211.44</v>
      </c>
      <c r="I147" s="194">
        <f t="shared" si="19"/>
        <v>103.66918717214287</v>
      </c>
      <c r="J147" s="194">
        <f t="shared" si="20"/>
        <v>95.733333333333334</v>
      </c>
    </row>
    <row r="148" spans="1:10" x14ac:dyDescent="0.25">
      <c r="A148" s="8"/>
      <c r="B148" s="8"/>
      <c r="C148" s="64">
        <v>11</v>
      </c>
      <c r="D148" s="65" t="s">
        <v>12</v>
      </c>
      <c r="E148" s="134"/>
      <c r="F148" s="134"/>
      <c r="G148" s="134">
        <v>30</v>
      </c>
      <c r="H148" s="134">
        <v>30</v>
      </c>
      <c r="I148" s="194"/>
      <c r="J148" s="194">
        <f t="shared" si="20"/>
        <v>100</v>
      </c>
    </row>
    <row r="149" spans="1:10" x14ac:dyDescent="0.25">
      <c r="A149" s="8"/>
      <c r="B149" s="8"/>
      <c r="C149" s="67">
        <v>31</v>
      </c>
      <c r="D149" s="68" t="s">
        <v>36</v>
      </c>
      <c r="E149" s="135"/>
      <c r="F149" s="135"/>
      <c r="G149" s="135"/>
      <c r="H149" s="135"/>
      <c r="I149" s="194"/>
      <c r="J149" s="194"/>
    </row>
    <row r="150" spans="1:10" x14ac:dyDescent="0.25">
      <c r="A150" s="8"/>
      <c r="B150" s="8"/>
      <c r="C150" s="70">
        <v>43</v>
      </c>
      <c r="D150" s="69" t="s">
        <v>63</v>
      </c>
      <c r="E150" s="140"/>
      <c r="F150" s="140"/>
      <c r="G150" s="140"/>
      <c r="H150" s="136"/>
      <c r="I150" s="194"/>
      <c r="J150" s="194"/>
    </row>
    <row r="151" spans="1:10" s="27" customFormat="1" x14ac:dyDescent="0.25">
      <c r="A151" s="9"/>
      <c r="B151" s="9"/>
      <c r="C151" s="73">
        <v>44</v>
      </c>
      <c r="D151" s="72" t="s">
        <v>52</v>
      </c>
      <c r="E151" s="137">
        <v>2133.17</v>
      </c>
      <c r="F151" s="137">
        <v>1400</v>
      </c>
      <c r="G151" s="137">
        <v>2280</v>
      </c>
      <c r="H151" s="137">
        <v>2181.44</v>
      </c>
      <c r="I151" s="194">
        <f t="shared" si="19"/>
        <v>102.26282949788343</v>
      </c>
      <c r="J151" s="194">
        <f t="shared" si="20"/>
        <v>95.677192982456134</v>
      </c>
    </row>
    <row r="152" spans="1:10" x14ac:dyDescent="0.25">
      <c r="A152" s="7"/>
      <c r="B152" s="12"/>
      <c r="C152" s="75">
        <v>51</v>
      </c>
      <c r="D152" s="75" t="s">
        <v>91</v>
      </c>
      <c r="E152" s="142"/>
      <c r="F152" s="142"/>
      <c r="G152" s="142"/>
      <c r="H152" s="138"/>
      <c r="I152" s="194"/>
      <c r="J152" s="194"/>
    </row>
    <row r="153" spans="1:10" x14ac:dyDescent="0.25">
      <c r="A153" s="8"/>
      <c r="B153" s="8"/>
      <c r="C153" s="78">
        <v>52</v>
      </c>
      <c r="D153" s="79" t="s">
        <v>41</v>
      </c>
      <c r="E153" s="139"/>
      <c r="F153" s="139"/>
      <c r="G153" s="139"/>
      <c r="H153" s="139"/>
      <c r="I153" s="194"/>
      <c r="J153" s="194"/>
    </row>
    <row r="154" spans="1:10" x14ac:dyDescent="0.25">
      <c r="A154" s="8"/>
      <c r="B154" s="8"/>
      <c r="C154" s="167">
        <v>61</v>
      </c>
      <c r="D154" s="167" t="s">
        <v>176</v>
      </c>
      <c r="E154" s="170"/>
      <c r="F154" s="170"/>
      <c r="G154" s="170"/>
      <c r="H154" s="170"/>
      <c r="I154" s="194"/>
      <c r="J154" s="194"/>
    </row>
    <row r="155" spans="1:10" s="28" customFormat="1" ht="25.5" x14ac:dyDescent="0.25">
      <c r="A155" s="8"/>
      <c r="B155" s="8">
        <v>3212</v>
      </c>
      <c r="C155" s="8"/>
      <c r="D155" s="31" t="s">
        <v>58</v>
      </c>
      <c r="E155" s="112">
        <f t="shared" ref="E155:H155" si="27">SUM(E156:E162)</f>
        <v>27304.03</v>
      </c>
      <c r="F155" s="112">
        <f t="shared" si="27"/>
        <v>28420</v>
      </c>
      <c r="G155" s="112">
        <f t="shared" si="27"/>
        <v>28430</v>
      </c>
      <c r="H155" s="112">
        <f t="shared" si="27"/>
        <v>28316.63</v>
      </c>
      <c r="I155" s="194">
        <f t="shared" si="19"/>
        <v>103.70861004767428</v>
      </c>
      <c r="J155" s="194">
        <f t="shared" si="20"/>
        <v>99.601231093914876</v>
      </c>
    </row>
    <row r="156" spans="1:10" x14ac:dyDescent="0.25">
      <c r="A156" s="8"/>
      <c r="B156" s="8"/>
      <c r="C156" s="64">
        <v>11</v>
      </c>
      <c r="D156" s="65" t="s">
        <v>12</v>
      </c>
      <c r="E156" s="134">
        <v>52.49</v>
      </c>
      <c r="F156" s="134">
        <v>170</v>
      </c>
      <c r="G156" s="134">
        <v>105</v>
      </c>
      <c r="H156" s="134">
        <v>104.99</v>
      </c>
      <c r="I156" s="194">
        <f t="shared" si="19"/>
        <v>200.01905124785671</v>
      </c>
      <c r="J156" s="194">
        <f t="shared" si="20"/>
        <v>99.990476190476187</v>
      </c>
    </row>
    <row r="157" spans="1:10" x14ac:dyDescent="0.25">
      <c r="A157" s="8"/>
      <c r="B157" s="8"/>
      <c r="C157" s="67">
        <v>31</v>
      </c>
      <c r="D157" s="68" t="s">
        <v>36</v>
      </c>
      <c r="E157" s="135"/>
      <c r="F157" s="135"/>
      <c r="G157" s="135"/>
      <c r="H157" s="135"/>
      <c r="I157" s="194"/>
      <c r="J157" s="194"/>
    </row>
    <row r="158" spans="1:10" x14ac:dyDescent="0.25">
      <c r="A158" s="8"/>
      <c r="B158" s="8"/>
      <c r="C158" s="70">
        <v>43</v>
      </c>
      <c r="D158" s="69" t="s">
        <v>63</v>
      </c>
      <c r="E158" s="140"/>
      <c r="F158" s="140"/>
      <c r="G158" s="140"/>
      <c r="H158" s="136"/>
      <c r="I158" s="194"/>
      <c r="J158" s="194"/>
    </row>
    <row r="159" spans="1:10" s="27" customFormat="1" x14ac:dyDescent="0.25">
      <c r="A159" s="9"/>
      <c r="B159" s="9"/>
      <c r="C159" s="73">
        <v>44</v>
      </c>
      <c r="D159" s="72" t="s">
        <v>52</v>
      </c>
      <c r="E159" s="137"/>
      <c r="F159" s="137"/>
      <c r="G159" s="137"/>
      <c r="H159" s="137"/>
      <c r="I159" s="194"/>
      <c r="J159" s="194"/>
    </row>
    <row r="160" spans="1:10" x14ac:dyDescent="0.25">
      <c r="A160" s="7"/>
      <c r="B160" s="12"/>
      <c r="C160" s="75">
        <v>51</v>
      </c>
      <c r="D160" s="75" t="s">
        <v>91</v>
      </c>
      <c r="E160" s="142">
        <v>472.35</v>
      </c>
      <c r="F160" s="142">
        <v>1550</v>
      </c>
      <c r="G160" s="142">
        <v>945</v>
      </c>
      <c r="H160" s="138">
        <v>944.69</v>
      </c>
      <c r="I160" s="194">
        <f t="shared" si="19"/>
        <v>199.99788292579655</v>
      </c>
      <c r="J160" s="194">
        <f t="shared" si="20"/>
        <v>99.967195767195776</v>
      </c>
    </row>
    <row r="161" spans="1:10" s="27" customFormat="1" x14ac:dyDescent="0.25">
      <c r="A161" s="9"/>
      <c r="B161" s="9"/>
      <c r="C161" s="78">
        <v>52</v>
      </c>
      <c r="D161" s="79" t="s">
        <v>41</v>
      </c>
      <c r="E161" s="139">
        <v>26779.19</v>
      </c>
      <c r="F161" s="139">
        <v>26700</v>
      </c>
      <c r="G161" s="139">
        <v>27380</v>
      </c>
      <c r="H161" s="139">
        <v>27266.95</v>
      </c>
      <c r="I161" s="194">
        <f t="shared" si="19"/>
        <v>101.82141431462266</v>
      </c>
      <c r="J161" s="194">
        <f t="shared" si="20"/>
        <v>99.587107377647925</v>
      </c>
    </row>
    <row r="162" spans="1:10" s="27" customFormat="1" x14ac:dyDescent="0.25">
      <c r="A162" s="9"/>
      <c r="B162" s="9"/>
      <c r="C162" s="167">
        <v>61</v>
      </c>
      <c r="D162" s="167" t="s">
        <v>176</v>
      </c>
      <c r="E162" s="170"/>
      <c r="F162" s="170"/>
      <c r="G162" s="170"/>
      <c r="H162" s="170"/>
      <c r="I162" s="194"/>
      <c r="J162" s="194"/>
    </row>
    <row r="163" spans="1:10" s="28" customFormat="1" ht="25.5" x14ac:dyDescent="0.25">
      <c r="A163" s="8"/>
      <c r="B163" s="8">
        <v>3213</v>
      </c>
      <c r="C163" s="8"/>
      <c r="D163" s="31" t="s">
        <v>59</v>
      </c>
      <c r="E163" s="112">
        <f t="shared" ref="E163:H163" si="28">SUM(E164:E170)</f>
        <v>373</v>
      </c>
      <c r="F163" s="112">
        <f t="shared" si="28"/>
        <v>180</v>
      </c>
      <c r="G163" s="112">
        <f t="shared" si="28"/>
        <v>725</v>
      </c>
      <c r="H163" s="112">
        <f t="shared" si="28"/>
        <v>675.2</v>
      </c>
      <c r="I163" s="194">
        <f t="shared" si="19"/>
        <v>181.01876675603219</v>
      </c>
      <c r="J163" s="194">
        <f t="shared" si="20"/>
        <v>93.131034482758622</v>
      </c>
    </row>
    <row r="164" spans="1:10" x14ac:dyDescent="0.25">
      <c r="A164" s="8"/>
      <c r="B164" s="8"/>
      <c r="C164" s="64">
        <v>11</v>
      </c>
      <c r="D164" s="65" t="s">
        <v>12</v>
      </c>
      <c r="E164" s="134"/>
      <c r="F164" s="134"/>
      <c r="G164" s="134"/>
      <c r="H164" s="134"/>
      <c r="I164" s="194"/>
      <c r="J164" s="194"/>
    </row>
    <row r="165" spans="1:10" x14ac:dyDescent="0.25">
      <c r="A165" s="8"/>
      <c r="B165" s="8"/>
      <c r="C165" s="67">
        <v>31</v>
      </c>
      <c r="D165" s="68" t="s">
        <v>36</v>
      </c>
      <c r="E165" s="135"/>
      <c r="F165" s="135"/>
      <c r="G165" s="135"/>
      <c r="H165" s="135"/>
      <c r="I165" s="194"/>
      <c r="J165" s="194"/>
    </row>
    <row r="166" spans="1:10" x14ac:dyDescent="0.25">
      <c r="A166" s="8"/>
      <c r="B166" s="8"/>
      <c r="C166" s="70">
        <v>43</v>
      </c>
      <c r="D166" s="69" t="s">
        <v>63</v>
      </c>
      <c r="E166" s="140"/>
      <c r="F166" s="140"/>
      <c r="G166" s="140"/>
      <c r="H166" s="136"/>
      <c r="I166" s="194"/>
      <c r="J166" s="194"/>
    </row>
    <row r="167" spans="1:10" s="27" customFormat="1" x14ac:dyDescent="0.25">
      <c r="A167" s="9"/>
      <c r="B167" s="9"/>
      <c r="C167" s="73">
        <v>44</v>
      </c>
      <c r="D167" s="72" t="s">
        <v>52</v>
      </c>
      <c r="E167" s="137">
        <v>373</v>
      </c>
      <c r="F167" s="137">
        <v>180</v>
      </c>
      <c r="G167" s="137">
        <v>725</v>
      </c>
      <c r="H167" s="137">
        <v>675.2</v>
      </c>
      <c r="I167" s="194">
        <f t="shared" si="19"/>
        <v>181.01876675603219</v>
      </c>
      <c r="J167" s="194">
        <f t="shared" si="20"/>
        <v>93.131034482758622</v>
      </c>
    </row>
    <row r="168" spans="1:10" x14ac:dyDescent="0.25">
      <c r="A168" s="7"/>
      <c r="B168" s="12"/>
      <c r="C168" s="75">
        <v>51</v>
      </c>
      <c r="D168" s="75" t="s">
        <v>91</v>
      </c>
      <c r="E168" s="142"/>
      <c r="F168" s="142"/>
      <c r="G168" s="142"/>
      <c r="H168" s="138"/>
      <c r="I168" s="194"/>
      <c r="J168" s="194"/>
    </row>
    <row r="169" spans="1:10" s="27" customFormat="1" x14ac:dyDescent="0.25">
      <c r="A169" s="9"/>
      <c r="B169" s="9"/>
      <c r="C169" s="78">
        <v>52</v>
      </c>
      <c r="D169" s="79" t="s">
        <v>41</v>
      </c>
      <c r="E169" s="139"/>
      <c r="F169" s="139"/>
      <c r="G169" s="139"/>
      <c r="H169" s="139"/>
      <c r="I169" s="194"/>
      <c r="J169" s="194"/>
    </row>
    <row r="170" spans="1:10" s="27" customFormat="1" x14ac:dyDescent="0.25">
      <c r="A170" s="9"/>
      <c r="B170" s="9"/>
      <c r="C170" s="167">
        <v>61</v>
      </c>
      <c r="D170" s="167" t="s">
        <v>176</v>
      </c>
      <c r="E170" s="170"/>
      <c r="F170" s="170"/>
      <c r="G170" s="170"/>
      <c r="H170" s="170"/>
      <c r="I170" s="194"/>
      <c r="J170" s="194"/>
    </row>
    <row r="171" spans="1:10" s="28" customFormat="1" ht="25.5" x14ac:dyDescent="0.25">
      <c r="A171" s="8"/>
      <c r="B171" s="8">
        <v>3214</v>
      </c>
      <c r="C171" s="8"/>
      <c r="D171" s="31" t="s">
        <v>60</v>
      </c>
      <c r="E171" s="112">
        <f t="shared" ref="E171:H171" si="29">SUM(E172:E178)</f>
        <v>922.8</v>
      </c>
      <c r="F171" s="112">
        <f t="shared" si="29"/>
        <v>700</v>
      </c>
      <c r="G171" s="112">
        <f t="shared" si="29"/>
        <v>1137</v>
      </c>
      <c r="H171" s="112">
        <f t="shared" si="29"/>
        <v>1116.8</v>
      </c>
      <c r="I171" s="194">
        <f t="shared" si="19"/>
        <v>121.02297355873428</v>
      </c>
      <c r="J171" s="194">
        <f t="shared" si="20"/>
        <v>98.223394898856625</v>
      </c>
    </row>
    <row r="172" spans="1:10" x14ac:dyDescent="0.25">
      <c r="A172" s="8"/>
      <c r="B172" s="8"/>
      <c r="C172" s="64">
        <v>11</v>
      </c>
      <c r="D172" s="65" t="s">
        <v>12</v>
      </c>
      <c r="E172" s="134"/>
      <c r="F172" s="134"/>
      <c r="G172" s="134"/>
      <c r="H172" s="134"/>
      <c r="I172" s="194"/>
      <c r="J172" s="194"/>
    </row>
    <row r="173" spans="1:10" x14ac:dyDescent="0.25">
      <c r="A173" s="8"/>
      <c r="B173" s="8"/>
      <c r="C173" s="67">
        <v>31</v>
      </c>
      <c r="D173" s="68" t="s">
        <v>36</v>
      </c>
      <c r="E173" s="135"/>
      <c r="F173" s="135"/>
      <c r="G173" s="135"/>
      <c r="H173" s="135"/>
      <c r="I173" s="194"/>
      <c r="J173" s="194"/>
    </row>
    <row r="174" spans="1:10" x14ac:dyDescent="0.25">
      <c r="A174" s="8"/>
      <c r="B174" s="8"/>
      <c r="C174" s="70">
        <v>43</v>
      </c>
      <c r="D174" s="69" t="s">
        <v>63</v>
      </c>
      <c r="E174" s="140"/>
      <c r="F174" s="140"/>
      <c r="G174" s="140"/>
      <c r="H174" s="136"/>
      <c r="I174" s="194"/>
      <c r="J174" s="194"/>
    </row>
    <row r="175" spans="1:10" s="27" customFormat="1" x14ac:dyDescent="0.25">
      <c r="A175" s="9"/>
      <c r="B175" s="9"/>
      <c r="C175" s="73">
        <v>44</v>
      </c>
      <c r="D175" s="72" t="s">
        <v>52</v>
      </c>
      <c r="E175" s="137">
        <v>922.8</v>
      </c>
      <c r="F175" s="137">
        <v>700</v>
      </c>
      <c r="G175" s="137">
        <v>1050</v>
      </c>
      <c r="H175" s="137">
        <v>1029.8</v>
      </c>
      <c r="I175" s="194">
        <f t="shared" si="19"/>
        <v>111.59514521022973</v>
      </c>
      <c r="J175" s="194">
        <f t="shared" si="20"/>
        <v>98.076190476190476</v>
      </c>
    </row>
    <row r="176" spans="1:10" x14ac:dyDescent="0.25">
      <c r="A176" s="7"/>
      <c r="B176" s="12"/>
      <c r="C176" s="75">
        <v>51</v>
      </c>
      <c r="D176" s="75" t="s">
        <v>91</v>
      </c>
      <c r="E176" s="142"/>
      <c r="F176" s="142"/>
      <c r="G176" s="142"/>
      <c r="H176" s="138"/>
      <c r="I176" s="194"/>
      <c r="J176" s="194"/>
    </row>
    <row r="177" spans="1:10" s="27" customFormat="1" x14ac:dyDescent="0.25">
      <c r="A177" s="9"/>
      <c r="B177" s="9"/>
      <c r="C177" s="78">
        <v>52</v>
      </c>
      <c r="D177" s="79" t="s">
        <v>41</v>
      </c>
      <c r="E177" s="139"/>
      <c r="F177" s="139"/>
      <c r="G177" s="139">
        <v>87</v>
      </c>
      <c r="H177" s="139">
        <v>87</v>
      </c>
      <c r="I177" s="194"/>
      <c r="J177" s="194">
        <f t="shared" ref="J177:J239" si="30">(H177/G177)*100</f>
        <v>100</v>
      </c>
    </row>
    <row r="178" spans="1:10" s="27" customFormat="1" x14ac:dyDescent="0.25">
      <c r="A178" s="9"/>
      <c r="B178" s="9"/>
      <c r="C178" s="167">
        <v>61</v>
      </c>
      <c r="D178" s="167" t="s">
        <v>176</v>
      </c>
      <c r="E178" s="170"/>
      <c r="F178" s="170"/>
      <c r="G178" s="170"/>
      <c r="H178" s="170"/>
      <c r="I178" s="194"/>
      <c r="J178" s="194"/>
    </row>
    <row r="179" spans="1:10" s="28" customFormat="1" ht="25.5" x14ac:dyDescent="0.25">
      <c r="A179" s="8"/>
      <c r="B179" s="8">
        <v>3221</v>
      </c>
      <c r="C179" s="8"/>
      <c r="D179" s="31" t="s">
        <v>61</v>
      </c>
      <c r="E179" s="112">
        <f t="shared" ref="E179:H179" si="31">SUM(E180:E186)</f>
        <v>10699.289999999999</v>
      </c>
      <c r="F179" s="112">
        <f t="shared" si="31"/>
        <v>5580</v>
      </c>
      <c r="G179" s="112">
        <f t="shared" si="31"/>
        <v>9143</v>
      </c>
      <c r="H179" s="112">
        <f t="shared" si="31"/>
        <v>8994.91</v>
      </c>
      <c r="I179" s="194">
        <f t="shared" ref="I179:I239" si="32">(H179/E179)*100</f>
        <v>84.070157926367088</v>
      </c>
      <c r="J179" s="194">
        <f t="shared" si="30"/>
        <v>98.380290932954168</v>
      </c>
    </row>
    <row r="180" spans="1:10" x14ac:dyDescent="0.25">
      <c r="A180" s="8"/>
      <c r="B180" s="8"/>
      <c r="C180" s="64">
        <v>11</v>
      </c>
      <c r="D180" s="65" t="s">
        <v>12</v>
      </c>
      <c r="E180" s="134"/>
      <c r="F180" s="134"/>
      <c r="G180" s="134"/>
      <c r="H180" s="134"/>
      <c r="I180" s="194"/>
      <c r="J180" s="194"/>
    </row>
    <row r="181" spans="1:10" x14ac:dyDescent="0.25">
      <c r="A181" s="8"/>
      <c r="B181" s="8"/>
      <c r="C181" s="67">
        <v>31</v>
      </c>
      <c r="D181" s="68" t="s">
        <v>36</v>
      </c>
      <c r="E181" s="135">
        <v>773.69</v>
      </c>
      <c r="F181" s="135">
        <v>1200</v>
      </c>
      <c r="G181" s="135">
        <v>1700</v>
      </c>
      <c r="H181" s="135">
        <v>5259.28</v>
      </c>
      <c r="I181" s="194">
        <f t="shared" si="32"/>
        <v>679.76579767090163</v>
      </c>
      <c r="J181" s="194">
        <f t="shared" si="30"/>
        <v>309.36941176470583</v>
      </c>
    </row>
    <row r="182" spans="1:10" x14ac:dyDescent="0.25">
      <c r="A182" s="8"/>
      <c r="B182" s="8"/>
      <c r="C182" s="70">
        <v>43</v>
      </c>
      <c r="D182" s="69" t="s">
        <v>63</v>
      </c>
      <c r="E182" s="140">
        <v>7184.87</v>
      </c>
      <c r="F182" s="140"/>
      <c r="G182" s="140">
        <v>20</v>
      </c>
      <c r="H182" s="136">
        <v>12</v>
      </c>
      <c r="I182" s="194">
        <f t="shared" si="32"/>
        <v>0.16701763567051317</v>
      </c>
      <c r="J182" s="194">
        <f t="shared" si="30"/>
        <v>60</v>
      </c>
    </row>
    <row r="183" spans="1:10" x14ac:dyDescent="0.25">
      <c r="A183" s="8"/>
      <c r="B183" s="8"/>
      <c r="C183" s="73">
        <v>44</v>
      </c>
      <c r="D183" s="72" t="s">
        <v>52</v>
      </c>
      <c r="E183" s="137">
        <v>2740.73</v>
      </c>
      <c r="F183" s="137">
        <v>4380</v>
      </c>
      <c r="G183" s="137">
        <v>7420</v>
      </c>
      <c r="H183" s="137">
        <v>3720.98</v>
      </c>
      <c r="I183" s="194">
        <f t="shared" si="32"/>
        <v>135.76601854250509</v>
      </c>
      <c r="J183" s="194">
        <f t="shared" si="30"/>
        <v>50.147978436657681</v>
      </c>
    </row>
    <row r="184" spans="1:10" x14ac:dyDescent="0.25">
      <c r="A184" s="7"/>
      <c r="B184" s="12"/>
      <c r="C184" s="75">
        <v>51</v>
      </c>
      <c r="D184" s="75" t="s">
        <v>91</v>
      </c>
      <c r="E184" s="142"/>
      <c r="F184" s="142"/>
      <c r="G184" s="142"/>
      <c r="H184" s="138"/>
      <c r="I184" s="194"/>
      <c r="J184" s="194"/>
    </row>
    <row r="185" spans="1:10" s="27" customFormat="1" x14ac:dyDescent="0.25">
      <c r="A185" s="9"/>
      <c r="B185" s="9"/>
      <c r="C185" s="78">
        <v>52</v>
      </c>
      <c r="D185" s="79" t="s">
        <v>41</v>
      </c>
      <c r="E185" s="139"/>
      <c r="F185" s="139"/>
      <c r="G185" s="139">
        <v>3</v>
      </c>
      <c r="H185" s="139">
        <v>2.65</v>
      </c>
      <c r="I185" s="194"/>
      <c r="J185" s="194">
        <f t="shared" si="30"/>
        <v>88.333333333333329</v>
      </c>
    </row>
    <row r="186" spans="1:10" s="27" customFormat="1" x14ac:dyDescent="0.25">
      <c r="A186" s="9"/>
      <c r="B186" s="9"/>
      <c r="C186" s="167">
        <v>61</v>
      </c>
      <c r="D186" s="167" t="s">
        <v>176</v>
      </c>
      <c r="E186" s="170"/>
      <c r="F186" s="170"/>
      <c r="G186" s="170"/>
      <c r="H186" s="170"/>
      <c r="I186" s="194"/>
      <c r="J186" s="194"/>
    </row>
    <row r="187" spans="1:10" s="28" customFormat="1" x14ac:dyDescent="0.25">
      <c r="A187" s="8"/>
      <c r="B187" s="8">
        <v>3222</v>
      </c>
      <c r="C187" s="8"/>
      <c r="D187" s="31" t="s">
        <v>62</v>
      </c>
      <c r="E187" s="112">
        <f t="shared" ref="E187:H187" si="33">SUM(E188:E194)</f>
        <v>33080.69</v>
      </c>
      <c r="F187" s="112">
        <f t="shared" si="33"/>
        <v>44860</v>
      </c>
      <c r="G187" s="112">
        <f t="shared" si="33"/>
        <v>40714</v>
      </c>
      <c r="H187" s="112">
        <f t="shared" si="33"/>
        <v>39723.78</v>
      </c>
      <c r="I187" s="194">
        <f t="shared" si="32"/>
        <v>120.08147351219094</v>
      </c>
      <c r="J187" s="194">
        <f t="shared" si="30"/>
        <v>97.567863634130759</v>
      </c>
    </row>
    <row r="188" spans="1:10" x14ac:dyDescent="0.25">
      <c r="A188" s="8"/>
      <c r="B188" s="8"/>
      <c r="C188" s="64">
        <v>11</v>
      </c>
      <c r="D188" s="65" t="s">
        <v>12</v>
      </c>
      <c r="E188" s="134">
        <v>107.5</v>
      </c>
      <c r="F188" s="134">
        <v>150</v>
      </c>
      <c r="G188" s="134">
        <v>108</v>
      </c>
      <c r="H188" s="134">
        <v>107.5</v>
      </c>
      <c r="I188" s="194">
        <f t="shared" si="32"/>
        <v>100</v>
      </c>
      <c r="J188" s="194">
        <f t="shared" si="30"/>
        <v>99.537037037037038</v>
      </c>
    </row>
    <row r="189" spans="1:10" x14ac:dyDescent="0.25">
      <c r="A189" s="8"/>
      <c r="B189" s="8"/>
      <c r="C189" s="67">
        <v>31</v>
      </c>
      <c r="D189" s="68" t="s">
        <v>36</v>
      </c>
      <c r="E189" s="135"/>
      <c r="F189" s="135"/>
      <c r="G189" s="135"/>
      <c r="H189" s="135">
        <v>1762.86</v>
      </c>
      <c r="I189" s="194"/>
      <c r="J189" s="194"/>
    </row>
    <row r="190" spans="1:10" x14ac:dyDescent="0.25">
      <c r="A190" s="8"/>
      <c r="B190" s="8"/>
      <c r="C190" s="70">
        <v>43</v>
      </c>
      <c r="D190" s="71" t="s">
        <v>63</v>
      </c>
      <c r="E190" s="136"/>
      <c r="F190" s="136">
        <v>2000</v>
      </c>
      <c r="G190" s="136">
        <v>2000</v>
      </c>
      <c r="H190" s="136">
        <v>2166.12</v>
      </c>
      <c r="I190" s="194"/>
      <c r="J190" s="194">
        <f t="shared" si="30"/>
        <v>108.306</v>
      </c>
    </row>
    <row r="191" spans="1:10" x14ac:dyDescent="0.25">
      <c r="A191" s="8"/>
      <c r="B191" s="8"/>
      <c r="C191" s="73">
        <v>44</v>
      </c>
      <c r="D191" s="72" t="s">
        <v>52</v>
      </c>
      <c r="E191" s="137">
        <v>1699.32</v>
      </c>
      <c r="F191" s="137">
        <v>710</v>
      </c>
      <c r="G191" s="137">
        <v>500</v>
      </c>
      <c r="H191" s="137">
        <v>100</v>
      </c>
      <c r="I191" s="194">
        <f t="shared" si="32"/>
        <v>5.8847068239060327</v>
      </c>
      <c r="J191" s="194">
        <f t="shared" si="30"/>
        <v>20</v>
      </c>
    </row>
    <row r="192" spans="1:10" x14ac:dyDescent="0.25">
      <c r="A192" s="8"/>
      <c r="B192" s="8"/>
      <c r="C192" s="76">
        <v>51</v>
      </c>
      <c r="D192" s="77" t="s">
        <v>91</v>
      </c>
      <c r="E192" s="142">
        <v>1670.58</v>
      </c>
      <c r="F192" s="142">
        <v>2000</v>
      </c>
      <c r="G192" s="142">
        <v>2100</v>
      </c>
      <c r="H192" s="138">
        <v>1747.94</v>
      </c>
      <c r="I192" s="194">
        <f t="shared" si="32"/>
        <v>104.63072705287983</v>
      </c>
      <c r="J192" s="194">
        <f t="shared" si="30"/>
        <v>83.235238095238088</v>
      </c>
    </row>
    <row r="193" spans="1:10" x14ac:dyDescent="0.25">
      <c r="A193" s="8"/>
      <c r="B193" s="8"/>
      <c r="C193" s="78">
        <v>52</v>
      </c>
      <c r="D193" s="79" t="s">
        <v>41</v>
      </c>
      <c r="E193" s="143">
        <v>29603.29</v>
      </c>
      <c r="F193" s="143">
        <v>40000</v>
      </c>
      <c r="G193" s="143">
        <v>36006</v>
      </c>
      <c r="H193" s="139">
        <v>33839.360000000001</v>
      </c>
      <c r="I193" s="194">
        <f t="shared" si="32"/>
        <v>114.30945682050879</v>
      </c>
      <c r="J193" s="194">
        <f t="shared" si="30"/>
        <v>93.98255846247848</v>
      </c>
    </row>
    <row r="194" spans="1:10" x14ac:dyDescent="0.25">
      <c r="A194" s="8"/>
      <c r="B194" s="8"/>
      <c r="C194" s="167">
        <v>61</v>
      </c>
      <c r="D194" s="167" t="s">
        <v>176</v>
      </c>
      <c r="E194" s="168"/>
      <c r="F194" s="168"/>
      <c r="G194" s="168"/>
      <c r="H194" s="170"/>
      <c r="I194" s="194"/>
      <c r="J194" s="194"/>
    </row>
    <row r="195" spans="1:10" s="28" customFormat="1" x14ac:dyDescent="0.25">
      <c r="A195" s="8"/>
      <c r="B195" s="8">
        <v>3223</v>
      </c>
      <c r="C195" s="8"/>
      <c r="D195" s="31" t="s">
        <v>64</v>
      </c>
      <c r="E195" s="112">
        <f t="shared" ref="E195:H195" si="34">SUM(E196:E202)</f>
        <v>8829.08</v>
      </c>
      <c r="F195" s="112">
        <f t="shared" si="34"/>
        <v>10550</v>
      </c>
      <c r="G195" s="112">
        <f t="shared" si="34"/>
        <v>23680</v>
      </c>
      <c r="H195" s="112">
        <f t="shared" si="34"/>
        <v>25812.76</v>
      </c>
      <c r="I195" s="194">
        <f t="shared" si="32"/>
        <v>292.36069896297232</v>
      </c>
      <c r="J195" s="194">
        <f t="shared" si="30"/>
        <v>109.00658783783783</v>
      </c>
    </row>
    <row r="196" spans="1:10" x14ac:dyDescent="0.25">
      <c r="A196" s="8"/>
      <c r="B196" s="8"/>
      <c r="C196" s="64">
        <v>11</v>
      </c>
      <c r="D196" s="65" t="s">
        <v>12</v>
      </c>
      <c r="E196" s="134"/>
      <c r="F196" s="134"/>
      <c r="G196" s="134"/>
      <c r="H196" s="134"/>
      <c r="I196" s="194"/>
      <c r="J196" s="194"/>
    </row>
    <row r="197" spans="1:10" x14ac:dyDescent="0.25">
      <c r="A197" s="8"/>
      <c r="B197" s="8"/>
      <c r="C197" s="67">
        <v>31</v>
      </c>
      <c r="D197" s="68" t="s">
        <v>36</v>
      </c>
      <c r="E197" s="135"/>
      <c r="F197" s="135"/>
      <c r="G197" s="135"/>
      <c r="H197" s="135"/>
      <c r="I197" s="194"/>
      <c r="J197" s="194"/>
    </row>
    <row r="198" spans="1:10" x14ac:dyDescent="0.25">
      <c r="A198" s="8"/>
      <c r="B198" s="8"/>
      <c r="C198" s="70">
        <v>43</v>
      </c>
      <c r="D198" s="71" t="s">
        <v>63</v>
      </c>
      <c r="E198" s="136"/>
      <c r="F198" s="136"/>
      <c r="G198" s="136"/>
      <c r="H198" s="136"/>
      <c r="I198" s="194"/>
      <c r="J198" s="194"/>
    </row>
    <row r="199" spans="1:10" s="27" customFormat="1" x14ac:dyDescent="0.25">
      <c r="A199" s="9"/>
      <c r="B199" s="9"/>
      <c r="C199" s="73">
        <v>44</v>
      </c>
      <c r="D199" s="72" t="s">
        <v>52</v>
      </c>
      <c r="E199" s="137">
        <v>8829.08</v>
      </c>
      <c r="F199" s="137">
        <v>10550</v>
      </c>
      <c r="G199" s="137">
        <v>23680</v>
      </c>
      <c r="H199" s="137">
        <v>25812.76</v>
      </c>
      <c r="I199" s="194">
        <f t="shared" si="32"/>
        <v>292.36069896297232</v>
      </c>
      <c r="J199" s="194">
        <f t="shared" si="30"/>
        <v>109.00658783783783</v>
      </c>
    </row>
    <row r="200" spans="1:10" x14ac:dyDescent="0.25">
      <c r="A200" s="8"/>
      <c r="B200" s="8"/>
      <c r="C200" s="76">
        <v>51</v>
      </c>
      <c r="D200" s="77" t="s">
        <v>91</v>
      </c>
      <c r="E200" s="142"/>
      <c r="F200" s="142"/>
      <c r="G200" s="142"/>
      <c r="H200" s="138"/>
      <c r="I200" s="194"/>
      <c r="J200" s="194"/>
    </row>
    <row r="201" spans="1:10" x14ac:dyDescent="0.25">
      <c r="A201" s="8"/>
      <c r="B201" s="8"/>
      <c r="C201" s="78">
        <v>52</v>
      </c>
      <c r="D201" s="79" t="s">
        <v>41</v>
      </c>
      <c r="E201" s="143"/>
      <c r="F201" s="143"/>
      <c r="G201" s="143"/>
      <c r="H201" s="139"/>
      <c r="I201" s="194"/>
      <c r="J201" s="194"/>
    </row>
    <row r="202" spans="1:10" x14ac:dyDescent="0.25">
      <c r="A202" s="8"/>
      <c r="B202" s="8"/>
      <c r="C202" s="167">
        <v>61</v>
      </c>
      <c r="D202" s="167" t="s">
        <v>176</v>
      </c>
      <c r="E202" s="168"/>
      <c r="F202" s="168"/>
      <c r="G202" s="168"/>
      <c r="H202" s="170"/>
      <c r="I202" s="194"/>
      <c r="J202" s="194"/>
    </row>
    <row r="203" spans="1:10" s="28" customFormat="1" ht="25.5" x14ac:dyDescent="0.25">
      <c r="A203" s="8"/>
      <c r="B203" s="8">
        <v>3224</v>
      </c>
      <c r="C203" s="8"/>
      <c r="D203" s="31" t="s">
        <v>65</v>
      </c>
      <c r="E203" s="112">
        <f t="shared" ref="E203:H203" si="35">SUM(E204:E210)</f>
        <v>378.32</v>
      </c>
      <c r="F203" s="112">
        <f t="shared" si="35"/>
        <v>880</v>
      </c>
      <c r="G203" s="112">
        <f t="shared" si="35"/>
        <v>410</v>
      </c>
      <c r="H203" s="112">
        <f t="shared" si="35"/>
        <v>359.14</v>
      </c>
      <c r="I203" s="194">
        <f t="shared" si="32"/>
        <v>94.930217805032783</v>
      </c>
      <c r="J203" s="194">
        <f t="shared" si="30"/>
        <v>87.595121951219511</v>
      </c>
    </row>
    <row r="204" spans="1:10" x14ac:dyDescent="0.25">
      <c r="A204" s="8"/>
      <c r="B204" s="8"/>
      <c r="C204" s="64">
        <v>11</v>
      </c>
      <c r="D204" s="65" t="s">
        <v>12</v>
      </c>
      <c r="E204" s="134"/>
      <c r="F204" s="134"/>
      <c r="G204" s="134"/>
      <c r="H204" s="134"/>
      <c r="I204" s="194"/>
      <c r="J204" s="194"/>
    </row>
    <row r="205" spans="1:10" x14ac:dyDescent="0.25">
      <c r="A205" s="8"/>
      <c r="B205" s="8"/>
      <c r="C205" s="67">
        <v>31</v>
      </c>
      <c r="D205" s="68" t="s">
        <v>36</v>
      </c>
      <c r="E205" s="135">
        <v>93.98</v>
      </c>
      <c r="F205" s="135">
        <v>600</v>
      </c>
      <c r="G205" s="135"/>
      <c r="H205" s="135">
        <v>359.14</v>
      </c>
      <c r="I205" s="194">
        <f t="shared" si="32"/>
        <v>382.14513726324748</v>
      </c>
      <c r="J205" s="194"/>
    </row>
    <row r="206" spans="1:10" x14ac:dyDescent="0.25">
      <c r="A206" s="8"/>
      <c r="B206" s="8"/>
      <c r="C206" s="70">
        <v>43</v>
      </c>
      <c r="D206" s="69" t="s">
        <v>63</v>
      </c>
      <c r="E206" s="140"/>
      <c r="F206" s="140"/>
      <c r="G206" s="140"/>
      <c r="H206" s="136"/>
      <c r="I206" s="194"/>
      <c r="J206" s="194"/>
    </row>
    <row r="207" spans="1:10" x14ac:dyDescent="0.25">
      <c r="A207" s="8"/>
      <c r="B207" s="8"/>
      <c r="C207" s="73">
        <v>44</v>
      </c>
      <c r="D207" s="72" t="s">
        <v>52</v>
      </c>
      <c r="E207" s="137">
        <v>284.33999999999997</v>
      </c>
      <c r="F207" s="137">
        <v>280</v>
      </c>
      <c r="G207" s="137">
        <v>410</v>
      </c>
      <c r="H207" s="137"/>
      <c r="I207" s="194">
        <f t="shared" si="32"/>
        <v>0</v>
      </c>
      <c r="J207" s="194">
        <f t="shared" si="30"/>
        <v>0</v>
      </c>
    </row>
    <row r="208" spans="1:10" x14ac:dyDescent="0.25">
      <c r="A208" s="7"/>
      <c r="B208" s="12"/>
      <c r="C208" s="75">
        <v>51</v>
      </c>
      <c r="D208" s="75" t="s">
        <v>91</v>
      </c>
      <c r="E208" s="142"/>
      <c r="F208" s="142"/>
      <c r="G208" s="142"/>
      <c r="H208" s="138"/>
      <c r="I208" s="194"/>
      <c r="J208" s="194"/>
    </row>
    <row r="209" spans="1:10" s="27" customFormat="1" x14ac:dyDescent="0.25">
      <c r="A209" s="9"/>
      <c r="B209" s="9"/>
      <c r="C209" s="78">
        <v>52</v>
      </c>
      <c r="D209" s="79" t="s">
        <v>41</v>
      </c>
      <c r="E209" s="139"/>
      <c r="F209" s="139"/>
      <c r="G209" s="139"/>
      <c r="H209" s="139"/>
      <c r="I209" s="194"/>
      <c r="J209" s="194"/>
    </row>
    <row r="210" spans="1:10" s="27" customFormat="1" x14ac:dyDescent="0.25">
      <c r="A210" s="9"/>
      <c r="B210" s="9"/>
      <c r="C210" s="167">
        <v>61</v>
      </c>
      <c r="D210" s="167" t="s">
        <v>176</v>
      </c>
      <c r="E210" s="170"/>
      <c r="F210" s="170"/>
      <c r="G210" s="170"/>
      <c r="H210" s="170"/>
      <c r="I210" s="194"/>
      <c r="J210" s="194"/>
    </row>
    <row r="211" spans="1:10" s="28" customFormat="1" x14ac:dyDescent="0.25">
      <c r="A211" s="8"/>
      <c r="B211" s="8">
        <v>3225</v>
      </c>
      <c r="C211" s="8"/>
      <c r="D211" s="31" t="s">
        <v>66</v>
      </c>
      <c r="E211" s="112">
        <f t="shared" ref="E211:H211" si="36">SUM(E212:E218)</f>
        <v>1547.81</v>
      </c>
      <c r="F211" s="112">
        <f t="shared" si="36"/>
        <v>400</v>
      </c>
      <c r="G211" s="112">
        <f t="shared" si="36"/>
        <v>2616</v>
      </c>
      <c r="H211" s="112">
        <f t="shared" si="36"/>
        <v>1779.44</v>
      </c>
      <c r="I211" s="194">
        <f t="shared" si="32"/>
        <v>114.96501508583094</v>
      </c>
      <c r="J211" s="194">
        <f t="shared" si="30"/>
        <v>68.021406727828747</v>
      </c>
    </row>
    <row r="212" spans="1:10" x14ac:dyDescent="0.25">
      <c r="A212" s="8"/>
      <c r="B212" s="8"/>
      <c r="C212" s="64">
        <v>11</v>
      </c>
      <c r="D212" s="65" t="s">
        <v>12</v>
      </c>
      <c r="E212" s="134"/>
      <c r="F212" s="134"/>
      <c r="G212" s="134"/>
      <c r="H212" s="134"/>
      <c r="I212" s="194"/>
      <c r="J212" s="194"/>
    </row>
    <row r="213" spans="1:10" x14ac:dyDescent="0.25">
      <c r="A213" s="8"/>
      <c r="B213" s="8"/>
      <c r="C213" s="67">
        <v>31</v>
      </c>
      <c r="D213" s="68" t="s">
        <v>36</v>
      </c>
      <c r="E213" s="135"/>
      <c r="F213" s="135"/>
      <c r="G213" s="135"/>
      <c r="H213" s="135">
        <v>94.25</v>
      </c>
      <c r="I213" s="194"/>
      <c r="J213" s="194"/>
    </row>
    <row r="214" spans="1:10" x14ac:dyDescent="0.25">
      <c r="A214" s="8"/>
      <c r="B214" s="8"/>
      <c r="C214" s="70">
        <v>43</v>
      </c>
      <c r="D214" s="69" t="s">
        <v>63</v>
      </c>
      <c r="E214" s="140"/>
      <c r="F214" s="140"/>
      <c r="G214" s="140">
        <v>400</v>
      </c>
      <c r="H214" s="136">
        <v>400</v>
      </c>
      <c r="I214" s="194"/>
      <c r="J214" s="194">
        <f t="shared" si="30"/>
        <v>100</v>
      </c>
    </row>
    <row r="215" spans="1:10" x14ac:dyDescent="0.25">
      <c r="A215" s="8"/>
      <c r="B215" s="8"/>
      <c r="C215" s="73">
        <v>44</v>
      </c>
      <c r="D215" s="72" t="s">
        <v>52</v>
      </c>
      <c r="E215" s="137">
        <v>458.04</v>
      </c>
      <c r="F215" s="137">
        <v>400</v>
      </c>
      <c r="G215" s="137">
        <v>100</v>
      </c>
      <c r="H215" s="137"/>
      <c r="I215" s="194">
        <f t="shared" si="32"/>
        <v>0</v>
      </c>
      <c r="J215" s="194">
        <f t="shared" si="30"/>
        <v>0</v>
      </c>
    </row>
    <row r="216" spans="1:10" x14ac:dyDescent="0.25">
      <c r="A216" s="7"/>
      <c r="B216" s="12"/>
      <c r="C216" s="75">
        <v>51</v>
      </c>
      <c r="D216" s="75" t="s">
        <v>91</v>
      </c>
      <c r="E216" s="142"/>
      <c r="F216" s="142"/>
      <c r="G216" s="142"/>
      <c r="H216" s="138"/>
      <c r="I216" s="194"/>
      <c r="J216" s="194"/>
    </row>
    <row r="217" spans="1:10" s="27" customFormat="1" x14ac:dyDescent="0.25">
      <c r="A217" s="9"/>
      <c r="B217" s="9"/>
      <c r="C217" s="78">
        <v>52</v>
      </c>
      <c r="D217" s="79" t="s">
        <v>41</v>
      </c>
      <c r="E217" s="139"/>
      <c r="F217" s="139"/>
      <c r="G217" s="139">
        <v>316</v>
      </c>
      <c r="H217" s="139">
        <v>316.37</v>
      </c>
      <c r="I217" s="194"/>
      <c r="J217" s="194">
        <f t="shared" si="30"/>
        <v>100.11708860759494</v>
      </c>
    </row>
    <row r="218" spans="1:10" s="27" customFormat="1" x14ac:dyDescent="0.25">
      <c r="A218" s="9"/>
      <c r="B218" s="9"/>
      <c r="C218" s="167">
        <v>61</v>
      </c>
      <c r="D218" s="167" t="s">
        <v>176</v>
      </c>
      <c r="E218" s="170">
        <v>1089.77</v>
      </c>
      <c r="F218" s="170"/>
      <c r="G218" s="170">
        <v>1800</v>
      </c>
      <c r="H218" s="170">
        <v>968.82</v>
      </c>
      <c r="I218" s="194">
        <f t="shared" si="32"/>
        <v>88.901327803114427</v>
      </c>
      <c r="J218" s="194">
        <f t="shared" si="30"/>
        <v>53.823333333333338</v>
      </c>
    </row>
    <row r="219" spans="1:10" s="28" customFormat="1" ht="25.5" x14ac:dyDescent="0.25">
      <c r="A219" s="8"/>
      <c r="B219" s="8">
        <v>3227</v>
      </c>
      <c r="C219" s="8"/>
      <c r="D219" s="31" t="s">
        <v>67</v>
      </c>
      <c r="E219" s="112">
        <f t="shared" ref="E219:H219" si="37">SUM(E220:E226)</f>
        <v>93.96</v>
      </c>
      <c r="F219" s="112">
        <f t="shared" si="37"/>
        <v>180</v>
      </c>
      <c r="G219" s="112">
        <f t="shared" si="37"/>
        <v>1050</v>
      </c>
      <c r="H219" s="112">
        <f t="shared" si="37"/>
        <v>1045.1600000000001</v>
      </c>
      <c r="I219" s="194">
        <f t="shared" si="32"/>
        <v>1112.345679012346</v>
      </c>
      <c r="J219" s="194">
        <f t="shared" si="30"/>
        <v>99.539047619047622</v>
      </c>
    </row>
    <row r="220" spans="1:10" x14ac:dyDescent="0.25">
      <c r="A220" s="8"/>
      <c r="B220" s="8"/>
      <c r="C220" s="64">
        <v>11</v>
      </c>
      <c r="D220" s="65" t="s">
        <v>12</v>
      </c>
      <c r="E220" s="134"/>
      <c r="F220" s="134"/>
      <c r="G220" s="134"/>
      <c r="H220" s="134"/>
      <c r="I220" s="194"/>
      <c r="J220" s="194"/>
    </row>
    <row r="221" spans="1:10" x14ac:dyDescent="0.25">
      <c r="A221" s="8"/>
      <c r="B221" s="8"/>
      <c r="C221" s="67">
        <v>31</v>
      </c>
      <c r="D221" s="68" t="s">
        <v>36</v>
      </c>
      <c r="E221" s="135"/>
      <c r="F221" s="135"/>
      <c r="G221" s="135"/>
      <c r="H221" s="135">
        <v>1045.1600000000001</v>
      </c>
      <c r="I221" s="194"/>
      <c r="J221" s="194"/>
    </row>
    <row r="222" spans="1:10" x14ac:dyDescent="0.25">
      <c r="A222" s="8"/>
      <c r="B222" s="8"/>
      <c r="C222" s="70">
        <v>43</v>
      </c>
      <c r="D222" s="69" t="s">
        <v>63</v>
      </c>
      <c r="E222" s="140"/>
      <c r="F222" s="140"/>
      <c r="G222" s="140"/>
      <c r="H222" s="136"/>
      <c r="I222" s="194"/>
      <c r="J222" s="194"/>
    </row>
    <row r="223" spans="1:10" x14ac:dyDescent="0.25">
      <c r="A223" s="8"/>
      <c r="B223" s="8"/>
      <c r="C223" s="73">
        <v>44</v>
      </c>
      <c r="D223" s="72" t="s">
        <v>52</v>
      </c>
      <c r="E223" s="137">
        <v>93.96</v>
      </c>
      <c r="F223" s="137">
        <v>180</v>
      </c>
      <c r="G223" s="137">
        <v>1050</v>
      </c>
      <c r="H223" s="137"/>
      <c r="I223" s="194">
        <f t="shared" si="32"/>
        <v>0</v>
      </c>
      <c r="J223" s="194">
        <f t="shared" si="30"/>
        <v>0</v>
      </c>
    </row>
    <row r="224" spans="1:10" x14ac:dyDescent="0.25">
      <c r="A224" s="7"/>
      <c r="B224" s="12"/>
      <c r="C224" s="75">
        <v>51</v>
      </c>
      <c r="D224" s="75" t="s">
        <v>91</v>
      </c>
      <c r="E224" s="142"/>
      <c r="F224" s="142"/>
      <c r="G224" s="142"/>
      <c r="H224" s="138"/>
      <c r="I224" s="194"/>
      <c r="J224" s="194"/>
    </row>
    <row r="225" spans="1:10" s="27" customFormat="1" x14ac:dyDescent="0.25">
      <c r="A225" s="9"/>
      <c r="B225" s="9"/>
      <c r="C225" s="78">
        <v>52</v>
      </c>
      <c r="D225" s="79" t="s">
        <v>41</v>
      </c>
      <c r="E225" s="139"/>
      <c r="F225" s="139"/>
      <c r="G225" s="139"/>
      <c r="H225" s="139"/>
      <c r="I225" s="194"/>
      <c r="J225" s="194"/>
    </row>
    <row r="226" spans="1:10" s="27" customFormat="1" x14ac:dyDescent="0.25">
      <c r="A226" s="9"/>
      <c r="B226" s="9"/>
      <c r="C226" s="167">
        <v>61</v>
      </c>
      <c r="D226" s="167" t="s">
        <v>176</v>
      </c>
      <c r="E226" s="170"/>
      <c r="F226" s="170"/>
      <c r="G226" s="170"/>
      <c r="H226" s="170"/>
      <c r="I226" s="194"/>
      <c r="J226" s="194"/>
    </row>
    <row r="227" spans="1:10" s="28" customFormat="1" ht="25.5" x14ac:dyDescent="0.25">
      <c r="A227" s="8"/>
      <c r="B227" s="8">
        <v>3231</v>
      </c>
      <c r="C227" s="8"/>
      <c r="D227" s="31" t="s">
        <v>68</v>
      </c>
      <c r="E227" s="112">
        <f t="shared" ref="E227:H227" si="38">SUM(E228:E234)</f>
        <v>2387.69</v>
      </c>
      <c r="F227" s="112">
        <f t="shared" si="38"/>
        <v>1720</v>
      </c>
      <c r="G227" s="112">
        <f t="shared" si="38"/>
        <v>3530</v>
      </c>
      <c r="H227" s="112">
        <f t="shared" si="38"/>
        <v>3586.6000000000004</v>
      </c>
      <c r="I227" s="194">
        <f t="shared" si="32"/>
        <v>150.21212971533157</v>
      </c>
      <c r="J227" s="194">
        <f t="shared" si="30"/>
        <v>101.60339943342778</v>
      </c>
    </row>
    <row r="228" spans="1:10" x14ac:dyDescent="0.25">
      <c r="A228" s="8"/>
      <c r="B228" s="8"/>
      <c r="C228" s="64">
        <v>11</v>
      </c>
      <c r="D228" s="65" t="s">
        <v>12</v>
      </c>
      <c r="E228" s="134"/>
      <c r="F228" s="134"/>
      <c r="G228" s="134"/>
      <c r="H228" s="134"/>
      <c r="I228" s="194"/>
      <c r="J228" s="194"/>
    </row>
    <row r="229" spans="1:10" x14ac:dyDescent="0.25">
      <c r="A229" s="8"/>
      <c r="B229" s="8"/>
      <c r="C229" s="67">
        <v>31</v>
      </c>
      <c r="D229" s="68" t="s">
        <v>36</v>
      </c>
      <c r="E229" s="135">
        <v>127.94</v>
      </c>
      <c r="F229" s="135"/>
      <c r="G229" s="135"/>
      <c r="H229" s="135"/>
      <c r="I229" s="194">
        <f t="shared" si="32"/>
        <v>0</v>
      </c>
      <c r="J229" s="194"/>
    </row>
    <row r="230" spans="1:10" x14ac:dyDescent="0.25">
      <c r="A230" s="8"/>
      <c r="B230" s="8"/>
      <c r="C230" s="70">
        <v>43</v>
      </c>
      <c r="D230" s="69" t="s">
        <v>63</v>
      </c>
      <c r="E230" s="140">
        <v>400</v>
      </c>
      <c r="F230" s="140">
        <v>530</v>
      </c>
      <c r="G230" s="140">
        <v>1650</v>
      </c>
      <c r="H230" s="136">
        <v>1646.38</v>
      </c>
      <c r="I230" s="194">
        <f t="shared" si="32"/>
        <v>411.59500000000008</v>
      </c>
      <c r="J230" s="194">
        <f t="shared" si="30"/>
        <v>99.780606060606075</v>
      </c>
    </row>
    <row r="231" spans="1:10" x14ac:dyDescent="0.25">
      <c r="A231" s="8"/>
      <c r="B231" s="8"/>
      <c r="C231" s="73">
        <v>44</v>
      </c>
      <c r="D231" s="72" t="s">
        <v>52</v>
      </c>
      <c r="E231" s="137">
        <v>1859.75</v>
      </c>
      <c r="F231" s="137">
        <v>1190</v>
      </c>
      <c r="G231" s="137">
        <v>1880</v>
      </c>
      <c r="H231" s="137">
        <v>1940.22</v>
      </c>
      <c r="I231" s="194">
        <f t="shared" si="32"/>
        <v>104.32692566205135</v>
      </c>
      <c r="J231" s="194">
        <f t="shared" si="30"/>
        <v>103.2031914893617</v>
      </c>
    </row>
    <row r="232" spans="1:10" x14ac:dyDescent="0.25">
      <c r="A232" s="7"/>
      <c r="B232" s="12"/>
      <c r="C232" s="75">
        <v>51</v>
      </c>
      <c r="D232" s="75" t="s">
        <v>91</v>
      </c>
      <c r="E232" s="142"/>
      <c r="F232" s="142"/>
      <c r="G232" s="142"/>
      <c r="H232" s="138"/>
      <c r="I232" s="194"/>
      <c r="J232" s="194"/>
    </row>
    <row r="233" spans="1:10" s="27" customFormat="1" x14ac:dyDescent="0.25">
      <c r="A233" s="9"/>
      <c r="B233" s="9"/>
      <c r="C233" s="78">
        <v>52</v>
      </c>
      <c r="D233" s="79" t="s">
        <v>41</v>
      </c>
      <c r="E233" s="139"/>
      <c r="F233" s="139"/>
      <c r="G233" s="139"/>
      <c r="H233" s="139"/>
      <c r="I233" s="194"/>
      <c r="J233" s="194"/>
    </row>
    <row r="234" spans="1:10" s="27" customFormat="1" x14ac:dyDescent="0.25">
      <c r="A234" s="9"/>
      <c r="B234" s="9"/>
      <c r="C234" s="167">
        <v>61</v>
      </c>
      <c r="D234" s="167" t="s">
        <v>176</v>
      </c>
      <c r="E234" s="170"/>
      <c r="F234" s="170"/>
      <c r="G234" s="170"/>
      <c r="H234" s="170"/>
      <c r="I234" s="194"/>
      <c r="J234" s="194"/>
    </row>
    <row r="235" spans="1:10" s="28" customFormat="1" ht="25.5" x14ac:dyDescent="0.25">
      <c r="A235" s="8"/>
      <c r="B235" s="8">
        <v>3232</v>
      </c>
      <c r="C235" s="8"/>
      <c r="D235" s="31" t="s">
        <v>69</v>
      </c>
      <c r="E235" s="112">
        <f t="shared" ref="E235:H235" si="39">SUM(E236:E242)</f>
        <v>4128.1000000000004</v>
      </c>
      <c r="F235" s="112">
        <f t="shared" si="39"/>
        <v>1900</v>
      </c>
      <c r="G235" s="112">
        <f t="shared" si="39"/>
        <v>1985</v>
      </c>
      <c r="H235" s="112">
        <f t="shared" si="39"/>
        <v>3157.4700000000003</v>
      </c>
      <c r="I235" s="194">
        <f t="shared" si="32"/>
        <v>76.487245948499307</v>
      </c>
      <c r="J235" s="194">
        <f t="shared" si="30"/>
        <v>159.06649874055415</v>
      </c>
    </row>
    <row r="236" spans="1:10" x14ac:dyDescent="0.25">
      <c r="A236" s="8"/>
      <c r="B236" s="8"/>
      <c r="C236" s="64">
        <v>11</v>
      </c>
      <c r="D236" s="65" t="s">
        <v>12</v>
      </c>
      <c r="E236" s="134"/>
      <c r="F236" s="134"/>
      <c r="G236" s="134"/>
      <c r="H236" s="134"/>
      <c r="I236" s="194"/>
      <c r="J236" s="194"/>
    </row>
    <row r="237" spans="1:10" x14ac:dyDescent="0.25">
      <c r="A237" s="8"/>
      <c r="B237" s="8"/>
      <c r="C237" s="67">
        <v>31</v>
      </c>
      <c r="D237" s="68" t="s">
        <v>36</v>
      </c>
      <c r="E237" s="135">
        <v>606.11</v>
      </c>
      <c r="F237" s="135">
        <v>650</v>
      </c>
      <c r="G237" s="135"/>
      <c r="H237" s="135">
        <v>474.79</v>
      </c>
      <c r="I237" s="194">
        <f t="shared" si="32"/>
        <v>78.333965781788777</v>
      </c>
      <c r="J237" s="194"/>
    </row>
    <row r="238" spans="1:10" x14ac:dyDescent="0.25">
      <c r="A238" s="8"/>
      <c r="B238" s="8"/>
      <c r="C238" s="70">
        <v>43</v>
      </c>
      <c r="D238" s="69" t="s">
        <v>63</v>
      </c>
      <c r="E238" s="140">
        <v>556.78</v>
      </c>
      <c r="F238" s="140">
        <v>500</v>
      </c>
      <c r="G238" s="140">
        <v>320</v>
      </c>
      <c r="H238" s="136">
        <v>313.64</v>
      </c>
      <c r="I238" s="194">
        <f t="shared" si="32"/>
        <v>56.331046373792162</v>
      </c>
      <c r="J238" s="194">
        <f t="shared" si="30"/>
        <v>98.012499999999989</v>
      </c>
    </row>
    <row r="239" spans="1:10" x14ac:dyDescent="0.25">
      <c r="A239" s="8"/>
      <c r="B239" s="8"/>
      <c r="C239" s="73">
        <v>44</v>
      </c>
      <c r="D239" s="72" t="s">
        <v>52</v>
      </c>
      <c r="E239" s="137">
        <v>2965.21</v>
      </c>
      <c r="F239" s="137">
        <v>750</v>
      </c>
      <c r="G239" s="137">
        <v>1665</v>
      </c>
      <c r="H239" s="137">
        <v>2369.04</v>
      </c>
      <c r="I239" s="194">
        <f t="shared" si="32"/>
        <v>79.894510000978002</v>
      </c>
      <c r="J239" s="194">
        <f t="shared" si="30"/>
        <v>142.28468468468469</v>
      </c>
    </row>
    <row r="240" spans="1:10" x14ac:dyDescent="0.25">
      <c r="A240" s="7"/>
      <c r="B240" s="12"/>
      <c r="C240" s="75">
        <v>51</v>
      </c>
      <c r="D240" s="75" t="s">
        <v>91</v>
      </c>
      <c r="E240" s="142"/>
      <c r="F240" s="142"/>
      <c r="G240" s="142"/>
      <c r="H240" s="138"/>
      <c r="I240" s="194"/>
      <c r="J240" s="194"/>
    </row>
    <row r="241" spans="1:10" s="27" customFormat="1" x14ac:dyDescent="0.25">
      <c r="A241" s="9"/>
      <c r="B241" s="9"/>
      <c r="C241" s="78">
        <v>52</v>
      </c>
      <c r="D241" s="79" t="s">
        <v>41</v>
      </c>
      <c r="E241" s="139"/>
      <c r="F241" s="139"/>
      <c r="G241" s="139"/>
      <c r="H241" s="139"/>
      <c r="I241" s="194"/>
      <c r="J241" s="194"/>
    </row>
    <row r="242" spans="1:10" s="27" customFormat="1" x14ac:dyDescent="0.25">
      <c r="A242" s="9"/>
      <c r="B242" s="9"/>
      <c r="C242" s="167">
        <v>61</v>
      </c>
      <c r="D242" s="167" t="s">
        <v>176</v>
      </c>
      <c r="E242" s="170"/>
      <c r="F242" s="170"/>
      <c r="G242" s="170"/>
      <c r="H242" s="170"/>
      <c r="I242" s="194"/>
      <c r="J242" s="194"/>
    </row>
    <row r="243" spans="1:10" s="28" customFormat="1" ht="25.5" x14ac:dyDescent="0.25">
      <c r="A243" s="8"/>
      <c r="B243" s="8">
        <v>3233</v>
      </c>
      <c r="C243" s="8"/>
      <c r="D243" s="31" t="s">
        <v>171</v>
      </c>
      <c r="E243" s="112">
        <f t="shared" ref="E243:H243" si="40">SUM(E244:E250)</f>
        <v>0</v>
      </c>
      <c r="F243" s="112">
        <f t="shared" si="40"/>
        <v>0</v>
      </c>
      <c r="G243" s="112">
        <f t="shared" si="40"/>
        <v>0</v>
      </c>
      <c r="H243" s="112">
        <f t="shared" si="40"/>
        <v>0</v>
      </c>
      <c r="I243" s="194"/>
      <c r="J243" s="194"/>
    </row>
    <row r="244" spans="1:10" x14ac:dyDescent="0.25">
      <c r="A244" s="8"/>
      <c r="B244" s="8"/>
      <c r="C244" s="64">
        <v>11</v>
      </c>
      <c r="D244" s="65" t="s">
        <v>12</v>
      </c>
      <c r="E244" s="134"/>
      <c r="F244" s="134"/>
      <c r="G244" s="134"/>
      <c r="H244" s="134"/>
      <c r="I244" s="194"/>
      <c r="J244" s="194"/>
    </row>
    <row r="245" spans="1:10" x14ac:dyDescent="0.25">
      <c r="A245" s="8"/>
      <c r="B245" s="8"/>
      <c r="C245" s="67">
        <v>31</v>
      </c>
      <c r="D245" s="68" t="s">
        <v>36</v>
      </c>
      <c r="E245" s="135"/>
      <c r="F245" s="135"/>
      <c r="G245" s="135"/>
      <c r="H245" s="135"/>
      <c r="I245" s="194"/>
      <c r="J245" s="194"/>
    </row>
    <row r="246" spans="1:10" x14ac:dyDescent="0.25">
      <c r="A246" s="8"/>
      <c r="B246" s="8"/>
      <c r="C246" s="70">
        <v>43</v>
      </c>
      <c r="D246" s="69" t="s">
        <v>63</v>
      </c>
      <c r="E246" s="140"/>
      <c r="F246" s="140"/>
      <c r="G246" s="140"/>
      <c r="H246" s="136"/>
      <c r="I246" s="194"/>
      <c r="J246" s="194"/>
    </row>
    <row r="247" spans="1:10" x14ac:dyDescent="0.25">
      <c r="A247" s="8"/>
      <c r="B247" s="8"/>
      <c r="C247" s="73">
        <v>44</v>
      </c>
      <c r="D247" s="72" t="s">
        <v>52</v>
      </c>
      <c r="E247" s="137"/>
      <c r="F247" s="137"/>
      <c r="G247" s="137"/>
      <c r="H247" s="137"/>
      <c r="I247" s="194"/>
      <c r="J247" s="194"/>
    </row>
    <row r="248" spans="1:10" x14ac:dyDescent="0.25">
      <c r="A248" s="7"/>
      <c r="B248" s="12"/>
      <c r="C248" s="75">
        <v>51</v>
      </c>
      <c r="D248" s="75" t="s">
        <v>91</v>
      </c>
      <c r="E248" s="142"/>
      <c r="F248" s="142"/>
      <c r="G248" s="142"/>
      <c r="H248" s="138"/>
      <c r="I248" s="194"/>
      <c r="J248" s="194"/>
    </row>
    <row r="249" spans="1:10" s="27" customFormat="1" x14ac:dyDescent="0.25">
      <c r="A249" s="9"/>
      <c r="B249" s="9"/>
      <c r="C249" s="78">
        <v>52</v>
      </c>
      <c r="D249" s="79" t="s">
        <v>41</v>
      </c>
      <c r="E249" s="139"/>
      <c r="F249" s="139"/>
      <c r="G249" s="139"/>
      <c r="H249" s="139"/>
      <c r="I249" s="194"/>
      <c r="J249" s="194"/>
    </row>
    <row r="250" spans="1:10" s="27" customFormat="1" x14ac:dyDescent="0.25">
      <c r="A250" s="9"/>
      <c r="B250" s="9"/>
      <c r="C250" s="167">
        <v>61</v>
      </c>
      <c r="D250" s="167" t="s">
        <v>176</v>
      </c>
      <c r="E250" s="170"/>
      <c r="F250" s="170"/>
      <c r="G250" s="170"/>
      <c r="H250" s="170"/>
      <c r="I250" s="194"/>
      <c r="J250" s="194"/>
    </row>
    <row r="251" spans="1:10" s="28" customFormat="1" x14ac:dyDescent="0.25">
      <c r="A251" s="8"/>
      <c r="B251" s="8">
        <v>3234</v>
      </c>
      <c r="C251" s="8"/>
      <c r="D251" s="31" t="s">
        <v>70</v>
      </c>
      <c r="E251" s="112">
        <f t="shared" ref="E251:H251" si="41">SUM(E252:E258)</f>
        <v>2668.3</v>
      </c>
      <c r="F251" s="112">
        <f t="shared" si="41"/>
        <v>2020</v>
      </c>
      <c r="G251" s="112">
        <f t="shared" si="41"/>
        <v>4590</v>
      </c>
      <c r="H251" s="112">
        <f t="shared" si="41"/>
        <v>4949.95</v>
      </c>
      <c r="I251" s="194">
        <f t="shared" ref="I251:I303" si="42">(H251/E251)*100</f>
        <v>185.50950043098601</v>
      </c>
      <c r="J251" s="194">
        <f t="shared" ref="J251:J303" si="43">(H251/G251)*100</f>
        <v>107.84204793028323</v>
      </c>
    </row>
    <row r="252" spans="1:10" x14ac:dyDescent="0.25">
      <c r="A252" s="8"/>
      <c r="B252" s="8"/>
      <c r="C252" s="64">
        <v>11</v>
      </c>
      <c r="D252" s="65" t="s">
        <v>12</v>
      </c>
      <c r="E252" s="134"/>
      <c r="F252" s="134"/>
      <c r="G252" s="134"/>
      <c r="H252" s="134"/>
      <c r="I252" s="194"/>
      <c r="J252" s="194"/>
    </row>
    <row r="253" spans="1:10" x14ac:dyDescent="0.25">
      <c r="A253" s="8"/>
      <c r="B253" s="8"/>
      <c r="C253" s="67">
        <v>31</v>
      </c>
      <c r="D253" s="68" t="s">
        <v>36</v>
      </c>
      <c r="E253" s="135"/>
      <c r="F253" s="135"/>
      <c r="G253" s="135"/>
      <c r="H253" s="135"/>
      <c r="I253" s="194"/>
      <c r="J253" s="194"/>
    </row>
    <row r="254" spans="1:10" x14ac:dyDescent="0.25">
      <c r="A254" s="8"/>
      <c r="B254" s="8"/>
      <c r="C254" s="70">
        <v>43</v>
      </c>
      <c r="D254" s="69" t="s">
        <v>63</v>
      </c>
      <c r="E254" s="140"/>
      <c r="F254" s="140"/>
      <c r="G254" s="140"/>
      <c r="H254" s="136"/>
      <c r="I254" s="194"/>
      <c r="J254" s="194"/>
    </row>
    <row r="255" spans="1:10" x14ac:dyDescent="0.25">
      <c r="A255" s="8"/>
      <c r="B255" s="8"/>
      <c r="C255" s="73">
        <v>44</v>
      </c>
      <c r="D255" s="72" t="s">
        <v>52</v>
      </c>
      <c r="E255" s="137">
        <v>2668.3</v>
      </c>
      <c r="F255" s="137">
        <v>2020</v>
      </c>
      <c r="G255" s="137">
        <v>4590</v>
      </c>
      <c r="H255" s="137">
        <v>4949.95</v>
      </c>
      <c r="I255" s="194">
        <f t="shared" si="42"/>
        <v>185.50950043098601</v>
      </c>
      <c r="J255" s="194">
        <f t="shared" si="43"/>
        <v>107.84204793028323</v>
      </c>
    </row>
    <row r="256" spans="1:10" x14ac:dyDescent="0.25">
      <c r="A256" s="7"/>
      <c r="B256" s="12"/>
      <c r="C256" s="75">
        <v>51</v>
      </c>
      <c r="D256" s="75" t="s">
        <v>91</v>
      </c>
      <c r="E256" s="142"/>
      <c r="F256" s="142"/>
      <c r="G256" s="142"/>
      <c r="H256" s="138"/>
      <c r="I256" s="194"/>
      <c r="J256" s="194"/>
    </row>
    <row r="257" spans="1:10" s="27" customFormat="1" x14ac:dyDescent="0.25">
      <c r="A257" s="9"/>
      <c r="B257" s="9"/>
      <c r="C257" s="78">
        <v>52</v>
      </c>
      <c r="D257" s="79" t="s">
        <v>41</v>
      </c>
      <c r="E257" s="139"/>
      <c r="F257" s="139"/>
      <c r="G257" s="139"/>
      <c r="H257" s="139"/>
      <c r="I257" s="194"/>
      <c r="J257" s="194"/>
    </row>
    <row r="258" spans="1:10" s="27" customFormat="1" x14ac:dyDescent="0.25">
      <c r="A258" s="9"/>
      <c r="B258" s="9"/>
      <c r="C258" s="167">
        <v>61</v>
      </c>
      <c r="D258" s="167" t="s">
        <v>176</v>
      </c>
      <c r="E258" s="170"/>
      <c r="F258" s="170"/>
      <c r="G258" s="170"/>
      <c r="H258" s="170"/>
      <c r="I258" s="194"/>
      <c r="J258" s="194"/>
    </row>
    <row r="259" spans="1:10" s="28" customFormat="1" x14ac:dyDescent="0.25">
      <c r="A259" s="8"/>
      <c r="B259" s="8">
        <v>3235</v>
      </c>
      <c r="C259" s="8"/>
      <c r="D259" s="31" t="s">
        <v>71</v>
      </c>
      <c r="E259" s="112">
        <f>SUM(E260:E266)</f>
        <v>2012.57</v>
      </c>
      <c r="F259" s="112">
        <f>SUM(F260:F266)</f>
        <v>1450</v>
      </c>
      <c r="G259" s="112">
        <f>SUM(G260:G266)</f>
        <v>1680</v>
      </c>
      <c r="H259" s="112">
        <f>SUM(H260:H266)</f>
        <v>1927.5900000000001</v>
      </c>
      <c r="I259" s="194">
        <f t="shared" si="42"/>
        <v>95.777538172585309</v>
      </c>
      <c r="J259" s="194">
        <f t="shared" si="43"/>
        <v>114.7375</v>
      </c>
    </row>
    <row r="260" spans="1:10" x14ac:dyDescent="0.25">
      <c r="A260" s="8"/>
      <c r="B260" s="8"/>
      <c r="C260" s="64">
        <v>11</v>
      </c>
      <c r="D260" s="65" t="s">
        <v>12</v>
      </c>
      <c r="E260" s="134"/>
      <c r="F260" s="134"/>
      <c r="G260" s="134"/>
      <c r="H260" s="134"/>
      <c r="I260" s="194"/>
      <c r="J260" s="194"/>
    </row>
    <row r="261" spans="1:10" x14ac:dyDescent="0.25">
      <c r="A261" s="8"/>
      <c r="B261" s="8"/>
      <c r="C261" s="67">
        <v>31</v>
      </c>
      <c r="D261" s="68" t="s">
        <v>36</v>
      </c>
      <c r="E261" s="135"/>
      <c r="F261" s="135"/>
      <c r="G261" s="135"/>
      <c r="H261" s="135">
        <v>563.6</v>
      </c>
      <c r="I261" s="194"/>
      <c r="J261" s="194"/>
    </row>
    <row r="262" spans="1:10" x14ac:dyDescent="0.25">
      <c r="A262" s="8"/>
      <c r="B262" s="8"/>
      <c r="C262" s="70">
        <v>43</v>
      </c>
      <c r="D262" s="69" t="s">
        <v>63</v>
      </c>
      <c r="E262" s="140"/>
      <c r="F262" s="140"/>
      <c r="G262" s="140"/>
      <c r="H262" s="136"/>
      <c r="I262" s="194"/>
      <c r="J262" s="194"/>
    </row>
    <row r="263" spans="1:10" x14ac:dyDescent="0.25">
      <c r="A263" s="8"/>
      <c r="B263" s="8"/>
      <c r="C263" s="73">
        <v>44</v>
      </c>
      <c r="D263" s="72" t="s">
        <v>52</v>
      </c>
      <c r="E263" s="137">
        <v>2012.57</v>
      </c>
      <c r="F263" s="137">
        <v>1450</v>
      </c>
      <c r="G263" s="137">
        <v>1680</v>
      </c>
      <c r="H263" s="137">
        <v>1363.99</v>
      </c>
      <c r="I263" s="194">
        <f t="shared" si="42"/>
        <v>67.773543280482173</v>
      </c>
      <c r="J263" s="194">
        <f t="shared" si="43"/>
        <v>81.18988095238096</v>
      </c>
    </row>
    <row r="264" spans="1:10" x14ac:dyDescent="0.25">
      <c r="A264" s="7"/>
      <c r="B264" s="12"/>
      <c r="C264" s="75">
        <v>51</v>
      </c>
      <c r="D264" s="75" t="s">
        <v>91</v>
      </c>
      <c r="E264" s="142"/>
      <c r="F264" s="142"/>
      <c r="G264" s="142"/>
      <c r="H264" s="138"/>
      <c r="I264" s="194"/>
      <c r="J264" s="194"/>
    </row>
    <row r="265" spans="1:10" s="27" customFormat="1" x14ac:dyDescent="0.25">
      <c r="A265" s="9"/>
      <c r="B265" s="9"/>
      <c r="C265" s="78">
        <v>52</v>
      </c>
      <c r="D265" s="79" t="s">
        <v>41</v>
      </c>
      <c r="E265" s="139"/>
      <c r="F265" s="139"/>
      <c r="G265" s="139"/>
      <c r="H265" s="139"/>
      <c r="I265" s="194"/>
      <c r="J265" s="194"/>
    </row>
    <row r="266" spans="1:10" s="27" customFormat="1" x14ac:dyDescent="0.25">
      <c r="A266" s="9"/>
      <c r="B266" s="9"/>
      <c r="C266" s="167">
        <v>61</v>
      </c>
      <c r="D266" s="167" t="s">
        <v>176</v>
      </c>
      <c r="E266" s="170"/>
      <c r="F266" s="170"/>
      <c r="G266" s="170"/>
      <c r="H266" s="170"/>
      <c r="I266" s="194"/>
      <c r="J266" s="194"/>
    </row>
    <row r="267" spans="1:10" s="28" customFormat="1" ht="25.5" x14ac:dyDescent="0.25">
      <c r="A267" s="8"/>
      <c r="B267" s="8">
        <v>3236</v>
      </c>
      <c r="C267" s="8"/>
      <c r="D267" s="31" t="s">
        <v>72</v>
      </c>
      <c r="E267" s="112">
        <f t="shared" ref="E267:H267" si="44">SUM(E268:E274)</f>
        <v>1601.8</v>
      </c>
      <c r="F267" s="112">
        <f t="shared" si="44"/>
        <v>1270</v>
      </c>
      <c r="G267" s="112">
        <f t="shared" si="44"/>
        <v>2930</v>
      </c>
      <c r="H267" s="112">
        <f t="shared" si="44"/>
        <v>2785.4</v>
      </c>
      <c r="I267" s="194">
        <f t="shared" si="42"/>
        <v>173.89187164440006</v>
      </c>
      <c r="J267" s="194">
        <f t="shared" si="43"/>
        <v>95.064846416382252</v>
      </c>
    </row>
    <row r="268" spans="1:10" x14ac:dyDescent="0.25">
      <c r="A268" s="8"/>
      <c r="B268" s="8"/>
      <c r="C268" s="64">
        <v>11</v>
      </c>
      <c r="D268" s="65" t="s">
        <v>12</v>
      </c>
      <c r="E268" s="134"/>
      <c r="F268" s="134"/>
      <c r="G268" s="134"/>
      <c r="H268" s="134"/>
      <c r="I268" s="194"/>
      <c r="J268" s="194"/>
    </row>
    <row r="269" spans="1:10" x14ac:dyDescent="0.25">
      <c r="A269" s="8"/>
      <c r="B269" s="8"/>
      <c r="C269" s="67">
        <v>31</v>
      </c>
      <c r="D269" s="68" t="s">
        <v>36</v>
      </c>
      <c r="E269" s="135"/>
      <c r="F269" s="135"/>
      <c r="G269" s="135">
        <v>1080</v>
      </c>
      <c r="H269" s="135">
        <v>1247.7</v>
      </c>
      <c r="I269" s="194"/>
      <c r="J269" s="194">
        <f t="shared" si="43"/>
        <v>115.52777777777779</v>
      </c>
    </row>
    <row r="270" spans="1:10" x14ac:dyDescent="0.25">
      <c r="A270" s="8"/>
      <c r="B270" s="8"/>
      <c r="C270" s="70">
        <v>43</v>
      </c>
      <c r="D270" s="69" t="s">
        <v>63</v>
      </c>
      <c r="E270" s="140"/>
      <c r="F270" s="140"/>
      <c r="G270" s="140"/>
      <c r="H270" s="136"/>
      <c r="I270" s="194"/>
      <c r="J270" s="194"/>
    </row>
    <row r="271" spans="1:10" x14ac:dyDescent="0.25">
      <c r="A271" s="8"/>
      <c r="B271" s="8"/>
      <c r="C271" s="73">
        <v>44</v>
      </c>
      <c r="D271" s="72" t="s">
        <v>52</v>
      </c>
      <c r="E271" s="137">
        <v>1601.8</v>
      </c>
      <c r="F271" s="137">
        <v>1270</v>
      </c>
      <c r="G271" s="137">
        <v>1850</v>
      </c>
      <c r="H271" s="137">
        <v>1537.7</v>
      </c>
      <c r="I271" s="194">
        <f t="shared" si="42"/>
        <v>95.998251966537651</v>
      </c>
      <c r="J271" s="194">
        <f t="shared" si="43"/>
        <v>83.118918918918922</v>
      </c>
    </row>
    <row r="272" spans="1:10" x14ac:dyDescent="0.25">
      <c r="A272" s="7"/>
      <c r="B272" s="12"/>
      <c r="C272" s="75">
        <v>51</v>
      </c>
      <c r="D272" s="75" t="s">
        <v>91</v>
      </c>
      <c r="E272" s="142"/>
      <c r="F272" s="142"/>
      <c r="G272" s="142"/>
      <c r="H272" s="138"/>
      <c r="I272" s="194"/>
      <c r="J272" s="194"/>
    </row>
    <row r="273" spans="1:10" s="27" customFormat="1" x14ac:dyDescent="0.25">
      <c r="A273" s="9"/>
      <c r="B273" s="9"/>
      <c r="C273" s="78">
        <v>52</v>
      </c>
      <c r="D273" s="79" t="s">
        <v>41</v>
      </c>
      <c r="E273" s="139"/>
      <c r="F273" s="139"/>
      <c r="G273" s="139"/>
      <c r="H273" s="139"/>
      <c r="I273" s="194"/>
      <c r="J273" s="194"/>
    </row>
    <row r="274" spans="1:10" s="27" customFormat="1" x14ac:dyDescent="0.25">
      <c r="A274" s="9"/>
      <c r="B274" s="9"/>
      <c r="C274" s="167">
        <v>61</v>
      </c>
      <c r="D274" s="167" t="s">
        <v>176</v>
      </c>
      <c r="E274" s="170"/>
      <c r="F274" s="170"/>
      <c r="G274" s="170"/>
      <c r="H274" s="170"/>
      <c r="I274" s="194"/>
      <c r="J274" s="194"/>
    </row>
    <row r="275" spans="1:10" s="28" customFormat="1" ht="25.5" x14ac:dyDescent="0.25">
      <c r="A275" s="8"/>
      <c r="B275" s="8">
        <v>3237</v>
      </c>
      <c r="C275" s="8"/>
      <c r="D275" s="31" t="s">
        <v>73</v>
      </c>
      <c r="E275" s="112">
        <f t="shared" ref="E275:H275" si="45">SUM(E276:E282)</f>
        <v>1774.31</v>
      </c>
      <c r="F275" s="112">
        <f t="shared" si="45"/>
        <v>1275</v>
      </c>
      <c r="G275" s="112">
        <f t="shared" si="45"/>
        <v>810</v>
      </c>
      <c r="H275" s="112">
        <f t="shared" si="45"/>
        <v>1615.58</v>
      </c>
      <c r="I275" s="194">
        <f t="shared" si="42"/>
        <v>91.053987183750309</v>
      </c>
      <c r="J275" s="194">
        <f t="shared" si="43"/>
        <v>199.45432098765431</v>
      </c>
    </row>
    <row r="276" spans="1:10" x14ac:dyDescent="0.25">
      <c r="A276" s="8"/>
      <c r="B276" s="8"/>
      <c r="C276" s="64">
        <v>11</v>
      </c>
      <c r="D276" s="65" t="s">
        <v>12</v>
      </c>
      <c r="E276" s="134">
        <v>125.59</v>
      </c>
      <c r="F276" s="134">
        <v>125</v>
      </c>
      <c r="G276" s="134">
        <v>190</v>
      </c>
      <c r="H276" s="134">
        <v>190</v>
      </c>
      <c r="I276" s="194">
        <f t="shared" si="42"/>
        <v>151.28593040847201</v>
      </c>
      <c r="J276" s="194">
        <f t="shared" si="43"/>
        <v>100</v>
      </c>
    </row>
    <row r="277" spans="1:10" x14ac:dyDescent="0.25">
      <c r="A277" s="8"/>
      <c r="B277" s="8"/>
      <c r="C277" s="67">
        <v>31</v>
      </c>
      <c r="D277" s="68" t="s">
        <v>36</v>
      </c>
      <c r="E277" s="135">
        <v>1474.3</v>
      </c>
      <c r="F277" s="135">
        <v>1000</v>
      </c>
      <c r="G277" s="135"/>
      <c r="H277" s="135">
        <v>801.63</v>
      </c>
      <c r="I277" s="194">
        <f t="shared" si="42"/>
        <v>54.373601030997762</v>
      </c>
      <c r="J277" s="194"/>
    </row>
    <row r="278" spans="1:10" x14ac:dyDescent="0.25">
      <c r="A278" s="8"/>
      <c r="B278" s="8"/>
      <c r="C278" s="70">
        <v>43</v>
      </c>
      <c r="D278" s="69" t="s">
        <v>63</v>
      </c>
      <c r="E278" s="140"/>
      <c r="F278" s="140"/>
      <c r="G278" s="140"/>
      <c r="H278" s="136"/>
      <c r="I278" s="194"/>
      <c r="J278" s="194"/>
    </row>
    <row r="279" spans="1:10" x14ac:dyDescent="0.25">
      <c r="A279" s="8"/>
      <c r="B279" s="8"/>
      <c r="C279" s="73">
        <v>44</v>
      </c>
      <c r="D279" s="72" t="s">
        <v>52</v>
      </c>
      <c r="E279" s="137">
        <v>174.42</v>
      </c>
      <c r="F279" s="137">
        <v>150</v>
      </c>
      <c r="G279" s="137">
        <v>620</v>
      </c>
      <c r="H279" s="137">
        <v>623.95000000000005</v>
      </c>
      <c r="I279" s="194">
        <f t="shared" si="42"/>
        <v>357.72847150556134</v>
      </c>
      <c r="J279" s="194">
        <f t="shared" si="43"/>
        <v>100.63709677419355</v>
      </c>
    </row>
    <row r="280" spans="1:10" x14ac:dyDescent="0.25">
      <c r="A280" s="7"/>
      <c r="B280" s="12"/>
      <c r="C280" s="75">
        <v>51</v>
      </c>
      <c r="D280" s="75" t="s">
        <v>91</v>
      </c>
      <c r="E280" s="142"/>
      <c r="F280" s="142"/>
      <c r="G280" s="142"/>
      <c r="H280" s="138"/>
      <c r="I280" s="194"/>
      <c r="J280" s="194"/>
    </row>
    <row r="281" spans="1:10" s="27" customFormat="1" x14ac:dyDescent="0.25">
      <c r="A281" s="9"/>
      <c r="B281" s="9"/>
      <c r="C281" s="78">
        <v>52</v>
      </c>
      <c r="D281" s="79" t="s">
        <v>41</v>
      </c>
      <c r="E281" s="139"/>
      <c r="F281" s="139"/>
      <c r="G281" s="139"/>
      <c r="H281" s="139"/>
      <c r="I281" s="194"/>
      <c r="J281" s="194"/>
    </row>
    <row r="282" spans="1:10" s="27" customFormat="1" x14ac:dyDescent="0.25">
      <c r="A282" s="9"/>
      <c r="B282" s="9"/>
      <c r="C282" s="167">
        <v>61</v>
      </c>
      <c r="D282" s="167" t="s">
        <v>176</v>
      </c>
      <c r="E282" s="170"/>
      <c r="F282" s="170"/>
      <c r="G282" s="170"/>
      <c r="H282" s="170"/>
      <c r="I282" s="194"/>
      <c r="J282" s="194"/>
    </row>
    <row r="283" spans="1:10" s="28" customFormat="1" x14ac:dyDescent="0.25">
      <c r="A283" s="8"/>
      <c r="B283" s="8">
        <v>3238</v>
      </c>
      <c r="C283" s="8"/>
      <c r="D283" s="31" t="s">
        <v>74</v>
      </c>
      <c r="E283" s="112">
        <f t="shared" ref="E283:H283" si="46">SUM(E284:E290)</f>
        <v>1799.41</v>
      </c>
      <c r="F283" s="112">
        <f t="shared" si="46"/>
        <v>1400</v>
      </c>
      <c r="G283" s="112">
        <f t="shared" si="46"/>
        <v>1800</v>
      </c>
      <c r="H283" s="112">
        <f t="shared" si="46"/>
        <v>1801.42</v>
      </c>
      <c r="I283" s="194">
        <f t="shared" si="42"/>
        <v>100.11170328051972</v>
      </c>
      <c r="J283" s="194">
        <f t="shared" si="43"/>
        <v>100.0788888888889</v>
      </c>
    </row>
    <row r="284" spans="1:10" x14ac:dyDescent="0.25">
      <c r="A284" s="8"/>
      <c r="B284" s="8"/>
      <c r="C284" s="64">
        <v>11</v>
      </c>
      <c r="D284" s="65" t="s">
        <v>12</v>
      </c>
      <c r="E284" s="134"/>
      <c r="F284" s="134"/>
      <c r="G284" s="134"/>
      <c r="H284" s="134"/>
      <c r="I284" s="194"/>
      <c r="J284" s="194"/>
    </row>
    <row r="285" spans="1:10" x14ac:dyDescent="0.25">
      <c r="A285" s="8"/>
      <c r="B285" s="8"/>
      <c r="C285" s="67">
        <v>31</v>
      </c>
      <c r="D285" s="68" t="s">
        <v>36</v>
      </c>
      <c r="E285" s="135"/>
      <c r="F285" s="135"/>
      <c r="G285" s="135"/>
      <c r="H285" s="135">
        <v>1194.0999999999999</v>
      </c>
      <c r="I285" s="194"/>
      <c r="J285" s="194"/>
    </row>
    <row r="286" spans="1:10" x14ac:dyDescent="0.25">
      <c r="A286" s="8"/>
      <c r="B286" s="8"/>
      <c r="C286" s="70">
        <v>43</v>
      </c>
      <c r="D286" s="69" t="s">
        <v>63</v>
      </c>
      <c r="E286" s="140"/>
      <c r="F286" s="140"/>
      <c r="G286" s="140"/>
      <c r="H286" s="136"/>
      <c r="I286" s="194"/>
      <c r="J286" s="194"/>
    </row>
    <row r="287" spans="1:10" x14ac:dyDescent="0.25">
      <c r="A287" s="8"/>
      <c r="B287" s="8"/>
      <c r="C287" s="73">
        <v>44</v>
      </c>
      <c r="D287" s="72" t="s">
        <v>52</v>
      </c>
      <c r="E287" s="137">
        <v>1799.41</v>
      </c>
      <c r="F287" s="137">
        <v>1400</v>
      </c>
      <c r="G287" s="137">
        <v>1800</v>
      </c>
      <c r="H287" s="137">
        <v>607.32000000000005</v>
      </c>
      <c r="I287" s="194">
        <f t="shared" si="42"/>
        <v>33.751062848378083</v>
      </c>
      <c r="J287" s="194">
        <f t="shared" si="43"/>
        <v>33.74</v>
      </c>
    </row>
    <row r="288" spans="1:10" x14ac:dyDescent="0.25">
      <c r="A288" s="7"/>
      <c r="B288" s="12"/>
      <c r="C288" s="75">
        <v>51</v>
      </c>
      <c r="D288" s="75" t="s">
        <v>91</v>
      </c>
      <c r="E288" s="142"/>
      <c r="F288" s="142"/>
      <c r="G288" s="142"/>
      <c r="H288" s="138"/>
      <c r="I288" s="194"/>
      <c r="J288" s="194"/>
    </row>
    <row r="289" spans="1:10" s="27" customFormat="1" x14ac:dyDescent="0.25">
      <c r="A289" s="9"/>
      <c r="B289" s="9"/>
      <c r="C289" s="78">
        <v>52</v>
      </c>
      <c r="D289" s="79" t="s">
        <v>41</v>
      </c>
      <c r="E289" s="139"/>
      <c r="F289" s="139"/>
      <c r="G289" s="139"/>
      <c r="H289" s="139"/>
      <c r="I289" s="194"/>
      <c r="J289" s="194"/>
    </row>
    <row r="290" spans="1:10" s="27" customFormat="1" x14ac:dyDescent="0.25">
      <c r="A290" s="9"/>
      <c r="B290" s="9"/>
      <c r="C290" s="167">
        <v>61</v>
      </c>
      <c r="D290" s="167" t="s">
        <v>176</v>
      </c>
      <c r="E290" s="170"/>
      <c r="F290" s="170"/>
      <c r="G290" s="170"/>
      <c r="H290" s="170"/>
      <c r="I290" s="194"/>
      <c r="J290" s="194"/>
    </row>
    <row r="291" spans="1:10" s="28" customFormat="1" x14ac:dyDescent="0.25">
      <c r="A291" s="8"/>
      <c r="B291" s="8">
        <v>3239</v>
      </c>
      <c r="C291" s="8"/>
      <c r="D291" s="31" t="s">
        <v>75</v>
      </c>
      <c r="E291" s="112">
        <f t="shared" ref="E291:H291" si="47">SUM(E292:E298)</f>
        <v>1026.42</v>
      </c>
      <c r="F291" s="112">
        <f t="shared" si="47"/>
        <v>760</v>
      </c>
      <c r="G291" s="112">
        <f t="shared" si="47"/>
        <v>1220</v>
      </c>
      <c r="H291" s="112">
        <f t="shared" si="47"/>
        <v>1164.7</v>
      </c>
      <c r="I291" s="194">
        <f t="shared" si="42"/>
        <v>113.47206796438105</v>
      </c>
      <c r="J291" s="194">
        <f t="shared" si="43"/>
        <v>95.467213114754102</v>
      </c>
    </row>
    <row r="292" spans="1:10" x14ac:dyDescent="0.25">
      <c r="A292" s="8"/>
      <c r="B292" s="8"/>
      <c r="C292" s="64">
        <v>11</v>
      </c>
      <c r="D292" s="65" t="s">
        <v>12</v>
      </c>
      <c r="E292" s="134"/>
      <c r="F292" s="134"/>
      <c r="G292" s="134"/>
      <c r="H292" s="134"/>
      <c r="I292" s="194"/>
      <c r="J292" s="194"/>
    </row>
    <row r="293" spans="1:10" x14ac:dyDescent="0.25">
      <c r="A293" s="8"/>
      <c r="B293" s="8"/>
      <c r="C293" s="67">
        <v>31</v>
      </c>
      <c r="D293" s="68" t="s">
        <v>36</v>
      </c>
      <c r="E293" s="135"/>
      <c r="F293" s="135"/>
      <c r="G293" s="135"/>
      <c r="H293" s="135">
        <v>674.04</v>
      </c>
      <c r="I293" s="194"/>
      <c r="J293" s="194"/>
    </row>
    <row r="294" spans="1:10" x14ac:dyDescent="0.25">
      <c r="A294" s="8"/>
      <c r="B294" s="8"/>
      <c r="C294" s="70">
        <v>43</v>
      </c>
      <c r="D294" s="69" t="s">
        <v>63</v>
      </c>
      <c r="E294" s="140">
        <v>540</v>
      </c>
      <c r="F294" s="140">
        <v>600</v>
      </c>
      <c r="G294" s="140">
        <v>400</v>
      </c>
      <c r="H294" s="136">
        <v>398</v>
      </c>
      <c r="I294" s="194">
        <f t="shared" si="42"/>
        <v>73.703703703703709</v>
      </c>
      <c r="J294" s="194">
        <f t="shared" si="43"/>
        <v>99.5</v>
      </c>
    </row>
    <row r="295" spans="1:10" x14ac:dyDescent="0.25">
      <c r="A295" s="8"/>
      <c r="B295" s="8"/>
      <c r="C295" s="73">
        <v>44</v>
      </c>
      <c r="D295" s="72" t="s">
        <v>52</v>
      </c>
      <c r="E295" s="137">
        <v>486.42</v>
      </c>
      <c r="F295" s="137">
        <v>160</v>
      </c>
      <c r="G295" s="137">
        <v>820</v>
      </c>
      <c r="H295" s="137">
        <v>92.66</v>
      </c>
      <c r="I295" s="194">
        <f t="shared" si="42"/>
        <v>19.049381193207516</v>
      </c>
      <c r="J295" s="194">
        <f t="shared" si="43"/>
        <v>11.299999999999999</v>
      </c>
    </row>
    <row r="296" spans="1:10" x14ac:dyDescent="0.25">
      <c r="A296" s="7"/>
      <c r="B296" s="12"/>
      <c r="C296" s="75">
        <v>51</v>
      </c>
      <c r="D296" s="75" t="s">
        <v>91</v>
      </c>
      <c r="E296" s="142"/>
      <c r="F296" s="142"/>
      <c r="G296" s="142"/>
      <c r="H296" s="138"/>
      <c r="I296" s="194"/>
      <c r="J296" s="194"/>
    </row>
    <row r="297" spans="1:10" s="27" customFormat="1" x14ac:dyDescent="0.25">
      <c r="A297" s="9"/>
      <c r="B297" s="9"/>
      <c r="C297" s="78">
        <v>52</v>
      </c>
      <c r="D297" s="79" t="s">
        <v>41</v>
      </c>
      <c r="E297" s="139"/>
      <c r="F297" s="139"/>
      <c r="G297" s="139"/>
      <c r="H297" s="139"/>
      <c r="I297" s="194"/>
      <c r="J297" s="194"/>
    </row>
    <row r="298" spans="1:10" s="27" customFormat="1" x14ac:dyDescent="0.25">
      <c r="A298" s="9"/>
      <c r="B298" s="9"/>
      <c r="C298" s="167">
        <v>61</v>
      </c>
      <c r="D298" s="167" t="s">
        <v>176</v>
      </c>
      <c r="E298" s="170"/>
      <c r="F298" s="170"/>
      <c r="G298" s="170"/>
      <c r="H298" s="170"/>
      <c r="I298" s="194"/>
      <c r="J298" s="194"/>
    </row>
    <row r="299" spans="1:10" s="28" customFormat="1" x14ac:dyDescent="0.25">
      <c r="A299" s="8"/>
      <c r="B299" s="8">
        <v>3294</v>
      </c>
      <c r="C299" s="8"/>
      <c r="D299" s="31" t="s">
        <v>76</v>
      </c>
      <c r="E299" s="112">
        <f t="shared" ref="E299:H299" si="48">SUM(E300:E306)</f>
        <v>176.36</v>
      </c>
      <c r="F299" s="112">
        <f t="shared" si="48"/>
        <v>150</v>
      </c>
      <c r="G299" s="112">
        <f t="shared" si="48"/>
        <v>160</v>
      </c>
      <c r="H299" s="112">
        <f t="shared" si="48"/>
        <v>163.09</v>
      </c>
      <c r="I299" s="194">
        <f t="shared" si="42"/>
        <v>92.475618053980497</v>
      </c>
      <c r="J299" s="194">
        <f t="shared" si="43"/>
        <v>101.93125000000001</v>
      </c>
    </row>
    <row r="300" spans="1:10" x14ac:dyDescent="0.25">
      <c r="A300" s="8"/>
      <c r="B300" s="8"/>
      <c r="C300" s="64">
        <v>11</v>
      </c>
      <c r="D300" s="65" t="s">
        <v>12</v>
      </c>
      <c r="E300" s="134"/>
      <c r="F300" s="134"/>
      <c r="G300" s="134"/>
      <c r="H300" s="134"/>
      <c r="I300" s="194"/>
      <c r="J300" s="194"/>
    </row>
    <row r="301" spans="1:10" x14ac:dyDescent="0.25">
      <c r="A301" s="8"/>
      <c r="B301" s="8"/>
      <c r="C301" s="67">
        <v>31</v>
      </c>
      <c r="D301" s="68" t="s">
        <v>36</v>
      </c>
      <c r="E301" s="135"/>
      <c r="F301" s="135"/>
      <c r="G301" s="135"/>
      <c r="H301" s="135"/>
      <c r="I301" s="194"/>
      <c r="J301" s="194"/>
    </row>
    <row r="302" spans="1:10" x14ac:dyDescent="0.25">
      <c r="A302" s="8"/>
      <c r="B302" s="8"/>
      <c r="C302" s="70">
        <v>43</v>
      </c>
      <c r="D302" s="69" t="s">
        <v>63</v>
      </c>
      <c r="E302" s="140"/>
      <c r="F302" s="140"/>
      <c r="G302" s="140"/>
      <c r="H302" s="136"/>
      <c r="I302" s="194"/>
      <c r="J302" s="194"/>
    </row>
    <row r="303" spans="1:10" x14ac:dyDescent="0.25">
      <c r="A303" s="8"/>
      <c r="B303" s="8"/>
      <c r="C303" s="73">
        <v>44</v>
      </c>
      <c r="D303" s="72" t="s">
        <v>52</v>
      </c>
      <c r="E303" s="137">
        <v>176.36</v>
      </c>
      <c r="F303" s="137">
        <v>150</v>
      </c>
      <c r="G303" s="137">
        <v>160</v>
      </c>
      <c r="H303" s="137">
        <v>163.09</v>
      </c>
      <c r="I303" s="194">
        <f t="shared" si="42"/>
        <v>92.475618053980497</v>
      </c>
      <c r="J303" s="194">
        <f t="shared" si="43"/>
        <v>101.93125000000001</v>
      </c>
    </row>
    <row r="304" spans="1:10" x14ac:dyDescent="0.25">
      <c r="A304" s="7"/>
      <c r="B304" s="12"/>
      <c r="C304" s="75">
        <v>51</v>
      </c>
      <c r="D304" s="75" t="s">
        <v>91</v>
      </c>
      <c r="E304" s="142"/>
      <c r="F304" s="142"/>
      <c r="G304" s="142"/>
      <c r="H304" s="138"/>
      <c r="I304" s="194"/>
      <c r="J304" s="194"/>
    </row>
    <row r="305" spans="1:10" s="27" customFormat="1" x14ac:dyDescent="0.25">
      <c r="A305" s="9"/>
      <c r="B305" s="9"/>
      <c r="C305" s="78">
        <v>52</v>
      </c>
      <c r="D305" s="79" t="s">
        <v>41</v>
      </c>
      <c r="E305" s="139"/>
      <c r="F305" s="139"/>
      <c r="G305" s="139"/>
      <c r="H305" s="139"/>
      <c r="I305" s="194"/>
      <c r="J305" s="194"/>
    </row>
    <row r="306" spans="1:10" s="27" customFormat="1" x14ac:dyDescent="0.25">
      <c r="A306" s="9"/>
      <c r="B306" s="9"/>
      <c r="C306" s="167">
        <v>61</v>
      </c>
      <c r="D306" s="167" t="s">
        <v>176</v>
      </c>
      <c r="E306" s="170"/>
      <c r="F306" s="170"/>
      <c r="G306" s="170"/>
      <c r="H306" s="170"/>
      <c r="I306" s="194"/>
      <c r="J306" s="194"/>
    </row>
    <row r="307" spans="1:10" s="28" customFormat="1" x14ac:dyDescent="0.25">
      <c r="A307" s="8"/>
      <c r="B307" s="8">
        <v>3295</v>
      </c>
      <c r="C307" s="8"/>
      <c r="D307" s="31" t="s">
        <v>77</v>
      </c>
      <c r="E307" s="112">
        <f t="shared" ref="E307:H307" si="49">SUM(E308:E314)</f>
        <v>1684.3400000000001</v>
      </c>
      <c r="F307" s="112">
        <f t="shared" si="49"/>
        <v>1700</v>
      </c>
      <c r="G307" s="112">
        <f t="shared" si="49"/>
        <v>1988</v>
      </c>
      <c r="H307" s="112">
        <f t="shared" si="49"/>
        <v>1988</v>
      </c>
      <c r="I307" s="194">
        <f t="shared" ref="I307:I354" si="50">(H307/E307)*100</f>
        <v>118.02842656470783</v>
      </c>
      <c r="J307" s="194">
        <f t="shared" ref="J307:J343" si="51">(H307/G307)*100</f>
        <v>100</v>
      </c>
    </row>
    <row r="308" spans="1:10" x14ac:dyDescent="0.25">
      <c r="A308" s="8"/>
      <c r="B308" s="8"/>
      <c r="C308" s="64">
        <v>11</v>
      </c>
      <c r="D308" s="65" t="s">
        <v>12</v>
      </c>
      <c r="E308" s="134"/>
      <c r="F308" s="134"/>
      <c r="G308" s="134"/>
      <c r="H308" s="134"/>
      <c r="I308" s="194"/>
      <c r="J308" s="194"/>
    </row>
    <row r="309" spans="1:10" x14ac:dyDescent="0.25">
      <c r="A309" s="8"/>
      <c r="B309" s="8"/>
      <c r="C309" s="67">
        <v>31</v>
      </c>
      <c r="D309" s="68" t="s">
        <v>36</v>
      </c>
      <c r="E309" s="135"/>
      <c r="F309" s="135"/>
      <c r="G309" s="135"/>
      <c r="H309" s="135"/>
      <c r="I309" s="194"/>
      <c r="J309" s="194"/>
    </row>
    <row r="310" spans="1:10" x14ac:dyDescent="0.25">
      <c r="A310" s="8"/>
      <c r="B310" s="8"/>
      <c r="C310" s="70">
        <v>43</v>
      </c>
      <c r="D310" s="69" t="s">
        <v>63</v>
      </c>
      <c r="E310" s="140"/>
      <c r="F310" s="140"/>
      <c r="G310" s="140"/>
      <c r="H310" s="136"/>
      <c r="I310" s="194"/>
      <c r="J310" s="194"/>
    </row>
    <row r="311" spans="1:10" x14ac:dyDescent="0.25">
      <c r="A311" s="8"/>
      <c r="B311" s="8"/>
      <c r="C311" s="73">
        <v>44</v>
      </c>
      <c r="D311" s="72" t="s">
        <v>52</v>
      </c>
      <c r="E311" s="137">
        <v>19.91</v>
      </c>
      <c r="F311" s="137">
        <v>20</v>
      </c>
      <c r="G311" s="137"/>
      <c r="H311" s="137"/>
      <c r="I311" s="194">
        <f t="shared" si="50"/>
        <v>0</v>
      </c>
      <c r="J311" s="194"/>
    </row>
    <row r="312" spans="1:10" x14ac:dyDescent="0.25">
      <c r="A312" s="7"/>
      <c r="B312" s="12"/>
      <c r="C312" s="75">
        <v>51</v>
      </c>
      <c r="D312" s="75" t="s">
        <v>91</v>
      </c>
      <c r="E312" s="142"/>
      <c r="F312" s="142"/>
      <c r="G312" s="142"/>
      <c r="H312" s="138"/>
      <c r="I312" s="194"/>
      <c r="J312" s="194"/>
    </row>
    <row r="313" spans="1:10" s="27" customFormat="1" x14ac:dyDescent="0.25">
      <c r="A313" s="9"/>
      <c r="B313" s="9"/>
      <c r="C313" s="78">
        <v>52</v>
      </c>
      <c r="D313" s="79" t="s">
        <v>41</v>
      </c>
      <c r="E313" s="139">
        <v>1664.43</v>
      </c>
      <c r="F313" s="139">
        <v>1680</v>
      </c>
      <c r="G313" s="139">
        <v>1988</v>
      </c>
      <c r="H313" s="139">
        <v>1988</v>
      </c>
      <c r="I313" s="194">
        <f t="shared" si="50"/>
        <v>119.4402888676604</v>
      </c>
      <c r="J313" s="194">
        <f t="shared" si="51"/>
        <v>100</v>
      </c>
    </row>
    <row r="314" spans="1:10" s="27" customFormat="1" x14ac:dyDescent="0.25">
      <c r="A314" s="9"/>
      <c r="B314" s="9"/>
      <c r="C314" s="167">
        <v>61</v>
      </c>
      <c r="D314" s="167" t="s">
        <v>176</v>
      </c>
      <c r="E314" s="170"/>
      <c r="F314" s="170"/>
      <c r="G314" s="170"/>
      <c r="H314" s="170"/>
      <c r="I314" s="194"/>
      <c r="J314" s="194"/>
    </row>
    <row r="315" spans="1:10" s="28" customFormat="1" x14ac:dyDescent="0.25">
      <c r="A315" s="8"/>
      <c r="B315" s="8">
        <v>3299</v>
      </c>
      <c r="C315" s="8"/>
      <c r="D315" s="31" t="s">
        <v>78</v>
      </c>
      <c r="E315" s="112">
        <f t="shared" ref="E315:H315" si="52">SUM(E316:E322)</f>
        <v>961.51</v>
      </c>
      <c r="F315" s="112">
        <f t="shared" si="52"/>
        <v>570</v>
      </c>
      <c r="G315" s="112">
        <f t="shared" si="52"/>
        <v>1145</v>
      </c>
      <c r="H315" s="112">
        <f t="shared" si="52"/>
        <v>1088.31</v>
      </c>
      <c r="I315" s="194">
        <f t="shared" si="50"/>
        <v>113.18759035267443</v>
      </c>
      <c r="J315" s="194">
        <f t="shared" si="51"/>
        <v>95.048908296943225</v>
      </c>
    </row>
    <row r="316" spans="1:10" x14ac:dyDescent="0.25">
      <c r="A316" s="8"/>
      <c r="B316" s="8"/>
      <c r="C316" s="64">
        <v>11</v>
      </c>
      <c r="D316" s="65" t="s">
        <v>12</v>
      </c>
      <c r="E316" s="134">
        <v>40</v>
      </c>
      <c r="F316" s="134">
        <v>40</v>
      </c>
      <c r="G316" s="134">
        <v>40</v>
      </c>
      <c r="H316" s="134">
        <v>40</v>
      </c>
      <c r="I316" s="194">
        <f t="shared" si="50"/>
        <v>100</v>
      </c>
      <c r="J316" s="194">
        <f t="shared" si="51"/>
        <v>100</v>
      </c>
    </row>
    <row r="317" spans="1:10" x14ac:dyDescent="0.25">
      <c r="A317" s="8"/>
      <c r="B317" s="8"/>
      <c r="C317" s="67">
        <v>31</v>
      </c>
      <c r="D317" s="68" t="s">
        <v>36</v>
      </c>
      <c r="E317" s="135">
        <v>451.54</v>
      </c>
      <c r="F317" s="135">
        <v>110</v>
      </c>
      <c r="G317" s="135">
        <v>30</v>
      </c>
      <c r="H317" s="135">
        <v>321.02999999999997</v>
      </c>
      <c r="I317" s="194">
        <f t="shared" si="50"/>
        <v>71.096691323027855</v>
      </c>
      <c r="J317" s="194">
        <f t="shared" si="51"/>
        <v>1070.0999999999999</v>
      </c>
    </row>
    <row r="318" spans="1:10" x14ac:dyDescent="0.25">
      <c r="A318" s="8"/>
      <c r="B318" s="8"/>
      <c r="C318" s="70">
        <v>43</v>
      </c>
      <c r="D318" s="69" t="s">
        <v>63</v>
      </c>
      <c r="E318" s="140"/>
      <c r="F318" s="140">
        <v>150</v>
      </c>
      <c r="G318" s="140">
        <v>250</v>
      </c>
      <c r="H318" s="136">
        <v>251.8</v>
      </c>
      <c r="I318" s="194"/>
      <c r="J318" s="194">
        <f t="shared" si="51"/>
        <v>100.72000000000001</v>
      </c>
    </row>
    <row r="319" spans="1:10" x14ac:dyDescent="0.25">
      <c r="A319" s="8"/>
      <c r="B319" s="8"/>
      <c r="C319" s="73">
        <v>44</v>
      </c>
      <c r="D319" s="72" t="s">
        <v>52</v>
      </c>
      <c r="E319" s="137">
        <v>469.97</v>
      </c>
      <c r="F319" s="137">
        <v>270</v>
      </c>
      <c r="G319" s="137">
        <v>350</v>
      </c>
      <c r="H319" s="137"/>
      <c r="I319" s="194">
        <f t="shared" si="50"/>
        <v>0</v>
      </c>
      <c r="J319" s="194">
        <f t="shared" si="51"/>
        <v>0</v>
      </c>
    </row>
    <row r="320" spans="1:10" x14ac:dyDescent="0.25">
      <c r="A320" s="7"/>
      <c r="B320" s="12"/>
      <c r="C320" s="75">
        <v>51</v>
      </c>
      <c r="D320" s="75" t="s">
        <v>91</v>
      </c>
      <c r="E320" s="142"/>
      <c r="F320" s="142"/>
      <c r="G320" s="142"/>
      <c r="H320" s="138"/>
      <c r="I320" s="194"/>
      <c r="J320" s="194"/>
    </row>
    <row r="321" spans="1:10" s="27" customFormat="1" x14ac:dyDescent="0.25">
      <c r="A321" s="9"/>
      <c r="B321" s="9"/>
      <c r="C321" s="78">
        <v>52</v>
      </c>
      <c r="D321" s="79" t="s">
        <v>41</v>
      </c>
      <c r="E321" s="139"/>
      <c r="F321" s="139"/>
      <c r="G321" s="139">
        <v>475</v>
      </c>
      <c r="H321" s="139">
        <v>475.48</v>
      </c>
      <c r="I321" s="194"/>
      <c r="J321" s="194">
        <f t="shared" si="51"/>
        <v>100.10105263157895</v>
      </c>
    </row>
    <row r="322" spans="1:10" s="27" customFormat="1" x14ac:dyDescent="0.25">
      <c r="A322" s="9"/>
      <c r="B322" s="9"/>
      <c r="C322" s="167">
        <v>61</v>
      </c>
      <c r="D322" s="167" t="s">
        <v>176</v>
      </c>
      <c r="E322" s="170"/>
      <c r="F322" s="170"/>
      <c r="G322" s="170"/>
      <c r="H322" s="170"/>
      <c r="I322" s="194"/>
      <c r="J322" s="194"/>
    </row>
    <row r="323" spans="1:10" s="30" customFormat="1" x14ac:dyDescent="0.25">
      <c r="A323" s="23"/>
      <c r="B323" s="23">
        <v>34</v>
      </c>
      <c r="C323" s="23"/>
      <c r="D323" s="32"/>
      <c r="E323" s="115">
        <f t="shared" ref="E323:H323" si="53">E324</f>
        <v>522.97</v>
      </c>
      <c r="F323" s="115">
        <f t="shared" si="53"/>
        <v>400</v>
      </c>
      <c r="G323" s="115">
        <f t="shared" si="53"/>
        <v>600</v>
      </c>
      <c r="H323" s="115">
        <f t="shared" si="53"/>
        <v>593.97</v>
      </c>
      <c r="I323" s="194">
        <f t="shared" si="50"/>
        <v>113.57630456813965</v>
      </c>
      <c r="J323" s="194">
        <f t="shared" si="51"/>
        <v>98.995000000000005</v>
      </c>
    </row>
    <row r="324" spans="1:10" s="28" customFormat="1" ht="25.5" x14ac:dyDescent="0.25">
      <c r="A324" s="8"/>
      <c r="B324" s="8">
        <v>3431</v>
      </c>
      <c r="C324" s="8"/>
      <c r="D324" s="31" t="s">
        <v>79</v>
      </c>
      <c r="E324" s="112">
        <f>SUM(E325:E331)</f>
        <v>522.97</v>
      </c>
      <c r="F324" s="112">
        <f>SUM(F325:F331)</f>
        <v>400</v>
      </c>
      <c r="G324" s="112">
        <f>SUM(G325:G331)</f>
        <v>600</v>
      </c>
      <c r="H324" s="112">
        <f>SUM(H325:H331)</f>
        <v>593.97</v>
      </c>
      <c r="I324" s="194">
        <f t="shared" si="50"/>
        <v>113.57630456813965</v>
      </c>
      <c r="J324" s="194">
        <f t="shared" si="51"/>
        <v>98.995000000000005</v>
      </c>
    </row>
    <row r="325" spans="1:10" x14ac:dyDescent="0.25">
      <c r="A325" s="8"/>
      <c r="B325" s="8"/>
      <c r="C325" s="64">
        <v>11</v>
      </c>
      <c r="D325" s="65" t="s">
        <v>12</v>
      </c>
      <c r="E325" s="134"/>
      <c r="F325" s="134"/>
      <c r="G325" s="134"/>
      <c r="H325" s="134"/>
      <c r="I325" s="194"/>
      <c r="J325" s="194"/>
    </row>
    <row r="326" spans="1:10" x14ac:dyDescent="0.25">
      <c r="A326" s="8"/>
      <c r="B326" s="8"/>
      <c r="C326" s="67">
        <v>31</v>
      </c>
      <c r="D326" s="68" t="s">
        <v>36</v>
      </c>
      <c r="E326" s="135"/>
      <c r="F326" s="135"/>
      <c r="G326" s="135"/>
      <c r="H326" s="135"/>
      <c r="I326" s="194"/>
      <c r="J326" s="194"/>
    </row>
    <row r="327" spans="1:10" x14ac:dyDescent="0.25">
      <c r="A327" s="8"/>
      <c r="B327" s="8"/>
      <c r="C327" s="70">
        <v>43</v>
      </c>
      <c r="D327" s="69" t="s">
        <v>63</v>
      </c>
      <c r="E327" s="140"/>
      <c r="F327" s="140"/>
      <c r="G327" s="140"/>
      <c r="H327" s="136"/>
      <c r="I327" s="194"/>
      <c r="J327" s="194"/>
    </row>
    <row r="328" spans="1:10" x14ac:dyDescent="0.25">
      <c r="A328" s="8"/>
      <c r="B328" s="8"/>
      <c r="C328" s="73">
        <v>44</v>
      </c>
      <c r="D328" s="72" t="s">
        <v>52</v>
      </c>
      <c r="E328" s="137">
        <v>522.97</v>
      </c>
      <c r="F328" s="137">
        <v>400</v>
      </c>
      <c r="G328" s="137">
        <v>600</v>
      </c>
      <c r="H328" s="137">
        <v>593.97</v>
      </c>
      <c r="I328" s="194">
        <f t="shared" si="50"/>
        <v>113.57630456813965</v>
      </c>
      <c r="J328" s="194">
        <f t="shared" si="51"/>
        <v>98.995000000000005</v>
      </c>
    </row>
    <row r="329" spans="1:10" x14ac:dyDescent="0.25">
      <c r="A329" s="7"/>
      <c r="B329" s="12"/>
      <c r="C329" s="75">
        <v>51</v>
      </c>
      <c r="D329" s="75" t="s">
        <v>91</v>
      </c>
      <c r="E329" s="142"/>
      <c r="F329" s="142"/>
      <c r="G329" s="142"/>
      <c r="H329" s="138"/>
      <c r="I329" s="194"/>
      <c r="J329" s="194"/>
    </row>
    <row r="330" spans="1:10" s="27" customFormat="1" x14ac:dyDescent="0.25">
      <c r="A330" s="9"/>
      <c r="B330" s="9"/>
      <c r="C330" s="78">
        <v>52</v>
      </c>
      <c r="D330" s="79" t="s">
        <v>41</v>
      </c>
      <c r="E330" s="139"/>
      <c r="F330" s="139"/>
      <c r="G330" s="139"/>
      <c r="H330" s="139"/>
      <c r="I330" s="194"/>
      <c r="J330" s="194"/>
    </row>
    <row r="331" spans="1:10" s="27" customFormat="1" x14ac:dyDescent="0.25">
      <c r="A331" s="9"/>
      <c r="B331" s="9"/>
      <c r="C331" s="167">
        <v>61</v>
      </c>
      <c r="D331" s="167" t="s">
        <v>176</v>
      </c>
      <c r="E331" s="170"/>
      <c r="F331" s="170"/>
      <c r="G331" s="170"/>
      <c r="H331" s="170"/>
      <c r="I331" s="194"/>
      <c r="J331" s="194"/>
    </row>
    <row r="332" spans="1:10" s="30" customFormat="1" x14ac:dyDescent="0.25">
      <c r="A332" s="23"/>
      <c r="B332" s="23">
        <v>37</v>
      </c>
      <c r="C332" s="23"/>
      <c r="D332" s="32"/>
      <c r="E332" s="115">
        <f t="shared" ref="E332:H332" si="54">E333</f>
        <v>7103.26</v>
      </c>
      <c r="F332" s="115">
        <f t="shared" si="54"/>
        <v>8600</v>
      </c>
      <c r="G332" s="115">
        <f t="shared" si="54"/>
        <v>9583</v>
      </c>
      <c r="H332" s="115">
        <f t="shared" si="54"/>
        <v>9592.2800000000007</v>
      </c>
      <c r="I332" s="194">
        <f t="shared" si="50"/>
        <v>135.04053068591043</v>
      </c>
      <c r="J332" s="194">
        <f t="shared" si="51"/>
        <v>100.09683815089221</v>
      </c>
    </row>
    <row r="333" spans="1:10" s="28" customFormat="1" ht="25.5" x14ac:dyDescent="0.25">
      <c r="A333" s="8"/>
      <c r="B333" s="8">
        <v>3722</v>
      </c>
      <c r="C333" s="8"/>
      <c r="D333" s="31" t="s">
        <v>80</v>
      </c>
      <c r="E333" s="112">
        <f t="shared" ref="E333:H333" si="55">SUM(E334:E340)</f>
        <v>7103.26</v>
      </c>
      <c r="F333" s="112">
        <f t="shared" si="55"/>
        <v>8600</v>
      </c>
      <c r="G333" s="112">
        <f t="shared" si="55"/>
        <v>9583</v>
      </c>
      <c r="H333" s="112">
        <f t="shared" si="55"/>
        <v>9592.2800000000007</v>
      </c>
      <c r="I333" s="194">
        <f t="shared" si="50"/>
        <v>135.04053068591043</v>
      </c>
      <c r="J333" s="194">
        <f t="shared" si="51"/>
        <v>100.09683815089221</v>
      </c>
    </row>
    <row r="334" spans="1:10" x14ac:dyDescent="0.25">
      <c r="A334" s="8"/>
      <c r="B334" s="8"/>
      <c r="C334" s="64">
        <v>11</v>
      </c>
      <c r="D334" s="65" t="s">
        <v>12</v>
      </c>
      <c r="E334" s="134"/>
      <c r="F334" s="134"/>
      <c r="G334" s="134"/>
      <c r="H334" s="134"/>
      <c r="I334" s="194"/>
      <c r="J334" s="194"/>
    </row>
    <row r="335" spans="1:10" x14ac:dyDescent="0.25">
      <c r="A335" s="8"/>
      <c r="B335" s="8"/>
      <c r="C335" s="67">
        <v>31</v>
      </c>
      <c r="D335" s="68" t="s">
        <v>36</v>
      </c>
      <c r="E335" s="135">
        <v>63.59</v>
      </c>
      <c r="F335" s="135"/>
      <c r="G335" s="135"/>
      <c r="H335" s="135">
        <v>9.65</v>
      </c>
      <c r="I335" s="194">
        <f t="shared" si="50"/>
        <v>15.175342034911148</v>
      </c>
      <c r="J335" s="194"/>
    </row>
    <row r="336" spans="1:10" x14ac:dyDescent="0.25">
      <c r="A336" s="8"/>
      <c r="B336" s="8"/>
      <c r="C336" s="70">
        <v>43</v>
      </c>
      <c r="D336" s="69" t="s">
        <v>63</v>
      </c>
      <c r="E336" s="140">
        <v>1619.03</v>
      </c>
      <c r="F336" s="140">
        <v>1600</v>
      </c>
      <c r="G336" s="140">
        <v>1800</v>
      </c>
      <c r="H336" s="136">
        <v>1799.79</v>
      </c>
      <c r="I336" s="194">
        <f t="shared" si="50"/>
        <v>111.16470973360593</v>
      </c>
      <c r="J336" s="194">
        <f t="shared" si="51"/>
        <v>99.98833333333333</v>
      </c>
    </row>
    <row r="337" spans="1:10" x14ac:dyDescent="0.25">
      <c r="A337" s="8"/>
      <c r="B337" s="8"/>
      <c r="C337" s="73">
        <v>44</v>
      </c>
      <c r="D337" s="72" t="s">
        <v>52</v>
      </c>
      <c r="E337" s="137"/>
      <c r="F337" s="137"/>
      <c r="G337" s="137"/>
      <c r="H337" s="137"/>
      <c r="I337" s="194"/>
      <c r="J337" s="194"/>
    </row>
    <row r="338" spans="1:10" x14ac:dyDescent="0.25">
      <c r="A338" s="7"/>
      <c r="B338" s="12"/>
      <c r="C338" s="75">
        <v>51</v>
      </c>
      <c r="D338" s="75" t="s">
        <v>91</v>
      </c>
      <c r="E338" s="142"/>
      <c r="F338" s="142"/>
      <c r="G338" s="142"/>
      <c r="H338" s="138"/>
      <c r="I338" s="194"/>
      <c r="J338" s="194"/>
    </row>
    <row r="339" spans="1:10" s="27" customFormat="1" x14ac:dyDescent="0.25">
      <c r="A339" s="9"/>
      <c r="B339" s="9"/>
      <c r="C339" s="78">
        <v>52</v>
      </c>
      <c r="D339" s="79" t="s">
        <v>41</v>
      </c>
      <c r="E339" s="139">
        <v>5420.64</v>
      </c>
      <c r="F339" s="139">
        <v>7000</v>
      </c>
      <c r="G339" s="139">
        <v>7783</v>
      </c>
      <c r="H339" s="139">
        <v>7782.84</v>
      </c>
      <c r="I339" s="194">
        <f t="shared" si="50"/>
        <v>143.5778801027185</v>
      </c>
      <c r="J339" s="194">
        <f t="shared" si="51"/>
        <v>99.997944237440578</v>
      </c>
    </row>
    <row r="340" spans="1:10" s="27" customFormat="1" x14ac:dyDescent="0.25">
      <c r="A340" s="9"/>
      <c r="B340" s="9"/>
      <c r="C340" s="167">
        <v>61</v>
      </c>
      <c r="D340" s="167" t="s">
        <v>176</v>
      </c>
      <c r="E340" s="170"/>
      <c r="F340" s="170"/>
      <c r="G340" s="170"/>
      <c r="H340" s="170"/>
      <c r="I340" s="194"/>
      <c r="J340" s="194"/>
    </row>
    <row r="341" spans="1:10" s="27" customFormat="1" x14ac:dyDescent="0.25">
      <c r="A341" s="9"/>
      <c r="B341" s="9"/>
      <c r="C341" s="9"/>
      <c r="D341" s="9"/>
      <c r="E341" s="26"/>
      <c r="F341" s="26"/>
      <c r="G341" s="26"/>
      <c r="H341" s="26"/>
      <c r="I341" s="194"/>
      <c r="J341" s="194"/>
    </row>
    <row r="342" spans="1:10" ht="25.5" x14ac:dyDescent="0.25">
      <c r="A342" s="10">
        <v>4</v>
      </c>
      <c r="B342" s="11"/>
      <c r="C342" s="11"/>
      <c r="D342" s="21" t="s">
        <v>16</v>
      </c>
      <c r="E342" s="115">
        <f t="shared" ref="E342:H342" si="56">E343+E384</f>
        <v>3564.8300000000004</v>
      </c>
      <c r="F342" s="115">
        <f t="shared" si="56"/>
        <v>5270</v>
      </c>
      <c r="G342" s="115">
        <f t="shared" si="56"/>
        <v>782</v>
      </c>
      <c r="H342" s="115">
        <f t="shared" si="56"/>
        <v>823.40000000000009</v>
      </c>
      <c r="I342" s="194">
        <f t="shared" si="50"/>
        <v>23.097875635023268</v>
      </c>
      <c r="J342" s="194">
        <f t="shared" si="51"/>
        <v>105.29411764705883</v>
      </c>
    </row>
    <row r="343" spans="1:10" s="30" customFormat="1" ht="38.25" x14ac:dyDescent="0.25">
      <c r="A343" s="7"/>
      <c r="B343" s="7">
        <v>42</v>
      </c>
      <c r="C343" s="7"/>
      <c r="D343" s="21" t="s">
        <v>42</v>
      </c>
      <c r="E343" s="115">
        <f>E344+E376+E352+E360+E368</f>
        <v>421.55</v>
      </c>
      <c r="F343" s="115">
        <f>F344+F376+F352+F360+F368</f>
        <v>270</v>
      </c>
      <c r="G343" s="115">
        <f>G344+G376+G352+G360+G368</f>
        <v>270</v>
      </c>
      <c r="H343" s="115">
        <f>H344+H376+H352+H360+H368</f>
        <v>311.73</v>
      </c>
      <c r="I343" s="194">
        <f t="shared" si="50"/>
        <v>73.948523306843796</v>
      </c>
      <c r="J343" s="194">
        <f t="shared" si="51"/>
        <v>115.45555555555555</v>
      </c>
    </row>
    <row r="344" spans="1:10" s="28" customFormat="1" x14ac:dyDescent="0.25">
      <c r="A344" s="12"/>
      <c r="B344" s="12">
        <v>4212</v>
      </c>
      <c r="C344" s="12"/>
      <c r="D344" s="22" t="s">
        <v>81</v>
      </c>
      <c r="E344" s="112">
        <f t="shared" ref="E344:H344" si="57">SUM(E345:E351)</f>
        <v>0</v>
      </c>
      <c r="F344" s="112">
        <f t="shared" si="57"/>
        <v>0</v>
      </c>
      <c r="G344" s="112">
        <f t="shared" si="57"/>
        <v>0</v>
      </c>
      <c r="H344" s="112">
        <f t="shared" si="57"/>
        <v>0</v>
      </c>
      <c r="I344" s="194"/>
      <c r="J344" s="194"/>
    </row>
    <row r="345" spans="1:10" x14ac:dyDescent="0.25">
      <c r="A345" s="8"/>
      <c r="B345" s="8"/>
      <c r="C345" s="64">
        <v>11</v>
      </c>
      <c r="D345" s="65" t="s">
        <v>12</v>
      </c>
      <c r="E345" s="134"/>
      <c r="F345" s="134"/>
      <c r="G345" s="134"/>
      <c r="H345" s="134"/>
      <c r="I345" s="194"/>
      <c r="J345" s="194"/>
    </row>
    <row r="346" spans="1:10" x14ac:dyDescent="0.25">
      <c r="A346" s="8"/>
      <c r="B346" s="8"/>
      <c r="C346" s="67">
        <v>31</v>
      </c>
      <c r="D346" s="68" t="s">
        <v>36</v>
      </c>
      <c r="E346" s="135"/>
      <c r="F346" s="135"/>
      <c r="G346" s="135"/>
      <c r="H346" s="135"/>
      <c r="I346" s="194"/>
      <c r="J346" s="194"/>
    </row>
    <row r="347" spans="1:10" x14ac:dyDescent="0.25">
      <c r="A347" s="8"/>
      <c r="B347" s="8"/>
      <c r="C347" s="70">
        <v>43</v>
      </c>
      <c r="D347" s="69" t="s">
        <v>63</v>
      </c>
      <c r="E347" s="140"/>
      <c r="F347" s="140"/>
      <c r="G347" s="140"/>
      <c r="H347" s="136"/>
      <c r="I347" s="194"/>
      <c r="J347" s="194"/>
    </row>
    <row r="348" spans="1:10" x14ac:dyDescent="0.25">
      <c r="A348" s="8"/>
      <c r="B348" s="8"/>
      <c r="C348" s="73">
        <v>44</v>
      </c>
      <c r="D348" s="72" t="s">
        <v>52</v>
      </c>
      <c r="E348" s="137"/>
      <c r="F348" s="137"/>
      <c r="G348" s="137"/>
      <c r="H348" s="137"/>
      <c r="I348" s="194"/>
      <c r="J348" s="194"/>
    </row>
    <row r="349" spans="1:10" x14ac:dyDescent="0.25">
      <c r="A349" s="7"/>
      <c r="B349" s="12"/>
      <c r="C349" s="75">
        <v>51</v>
      </c>
      <c r="D349" s="75" t="s">
        <v>91</v>
      </c>
      <c r="E349" s="142"/>
      <c r="F349" s="142"/>
      <c r="G349" s="142"/>
      <c r="H349" s="138"/>
      <c r="I349" s="194"/>
      <c r="J349" s="194"/>
    </row>
    <row r="350" spans="1:10" s="27" customFormat="1" x14ac:dyDescent="0.25">
      <c r="A350" s="9"/>
      <c r="B350" s="9"/>
      <c r="C350" s="78">
        <v>52</v>
      </c>
      <c r="D350" s="79" t="s">
        <v>41</v>
      </c>
      <c r="E350" s="139"/>
      <c r="F350" s="139"/>
      <c r="G350" s="139"/>
      <c r="H350" s="139"/>
      <c r="I350" s="194"/>
      <c r="J350" s="194"/>
    </row>
    <row r="351" spans="1:10" s="27" customFormat="1" x14ac:dyDescent="0.25">
      <c r="A351" s="9"/>
      <c r="B351" s="9"/>
      <c r="C351" s="167">
        <v>61</v>
      </c>
      <c r="D351" s="167" t="s">
        <v>176</v>
      </c>
      <c r="E351" s="170"/>
      <c r="F351" s="170"/>
      <c r="G351" s="170"/>
      <c r="H351" s="170"/>
      <c r="I351" s="194"/>
      <c r="J351" s="194"/>
    </row>
    <row r="352" spans="1:10" s="28" customFormat="1" x14ac:dyDescent="0.25">
      <c r="A352" s="12"/>
      <c r="B352" s="12">
        <v>4221</v>
      </c>
      <c r="C352" s="8"/>
      <c r="D352" s="8" t="s">
        <v>87</v>
      </c>
      <c r="E352" s="112">
        <f t="shared" ref="E352:H352" si="58">SUM(E353:E359)</f>
        <v>99.99</v>
      </c>
      <c r="F352" s="112">
        <f t="shared" si="58"/>
        <v>0</v>
      </c>
      <c r="G352" s="112">
        <f t="shared" si="58"/>
        <v>0</v>
      </c>
      <c r="H352" s="112">
        <f t="shared" si="58"/>
        <v>0</v>
      </c>
      <c r="I352" s="194">
        <f t="shared" si="50"/>
        <v>0</v>
      </c>
      <c r="J352" s="194"/>
    </row>
    <row r="353" spans="1:10" x14ac:dyDescent="0.25">
      <c r="A353" s="8"/>
      <c r="B353" s="8"/>
      <c r="C353" s="64">
        <v>11</v>
      </c>
      <c r="D353" s="65" t="s">
        <v>12</v>
      </c>
      <c r="E353" s="134"/>
      <c r="F353" s="134"/>
      <c r="G353" s="134"/>
      <c r="H353" s="134"/>
      <c r="I353" s="194"/>
      <c r="J353" s="194"/>
    </row>
    <row r="354" spans="1:10" x14ac:dyDescent="0.25">
      <c r="A354" s="8"/>
      <c r="B354" s="8"/>
      <c r="C354" s="67">
        <v>31</v>
      </c>
      <c r="D354" s="68" t="s">
        <v>36</v>
      </c>
      <c r="E354" s="135">
        <v>99.99</v>
      </c>
      <c r="F354" s="135"/>
      <c r="G354" s="135"/>
      <c r="H354" s="135"/>
      <c r="I354" s="194">
        <f t="shared" si="50"/>
        <v>0</v>
      </c>
      <c r="J354" s="194"/>
    </row>
    <row r="355" spans="1:10" x14ac:dyDescent="0.25">
      <c r="A355" s="8"/>
      <c r="B355" s="8"/>
      <c r="C355" s="70">
        <v>43</v>
      </c>
      <c r="D355" s="69" t="s">
        <v>63</v>
      </c>
      <c r="E355" s="140"/>
      <c r="F355" s="140"/>
      <c r="G355" s="140"/>
      <c r="H355" s="136"/>
      <c r="I355" s="194"/>
      <c r="J355" s="194"/>
    </row>
    <row r="356" spans="1:10" x14ac:dyDescent="0.25">
      <c r="A356" s="8"/>
      <c r="B356" s="8"/>
      <c r="C356" s="73">
        <v>44</v>
      </c>
      <c r="D356" s="72" t="s">
        <v>52</v>
      </c>
      <c r="E356" s="137"/>
      <c r="F356" s="137"/>
      <c r="G356" s="137"/>
      <c r="H356" s="137"/>
      <c r="I356" s="194"/>
      <c r="J356" s="194"/>
    </row>
    <row r="357" spans="1:10" x14ac:dyDescent="0.25">
      <c r="A357" s="7"/>
      <c r="B357" s="12"/>
      <c r="C357" s="75">
        <v>51</v>
      </c>
      <c r="D357" s="75" t="s">
        <v>91</v>
      </c>
      <c r="E357" s="142"/>
      <c r="F357" s="142"/>
      <c r="G357" s="142"/>
      <c r="H357" s="138"/>
      <c r="I357" s="194"/>
      <c r="J357" s="194"/>
    </row>
    <row r="358" spans="1:10" s="27" customFormat="1" x14ac:dyDescent="0.25">
      <c r="A358" s="9"/>
      <c r="B358" s="9"/>
      <c r="C358" s="78">
        <v>52</v>
      </c>
      <c r="D358" s="79" t="s">
        <v>41</v>
      </c>
      <c r="E358" s="139"/>
      <c r="F358" s="139"/>
      <c r="G358" s="139"/>
      <c r="H358" s="139"/>
      <c r="I358" s="194"/>
      <c r="J358" s="194"/>
    </row>
    <row r="359" spans="1:10" s="27" customFormat="1" x14ac:dyDescent="0.25">
      <c r="A359" s="9"/>
      <c r="B359" s="9"/>
      <c r="C359" s="167">
        <v>61</v>
      </c>
      <c r="D359" s="167" t="s">
        <v>176</v>
      </c>
      <c r="E359" s="170"/>
      <c r="F359" s="170"/>
      <c r="G359" s="170"/>
      <c r="H359" s="170"/>
      <c r="I359" s="194"/>
      <c r="J359" s="194"/>
    </row>
    <row r="360" spans="1:10" s="28" customFormat="1" ht="14.25" customHeight="1" x14ac:dyDescent="0.25">
      <c r="A360" s="12"/>
      <c r="B360" s="12">
        <v>4222</v>
      </c>
      <c r="C360" s="8"/>
      <c r="D360" s="8" t="s">
        <v>88</v>
      </c>
      <c r="E360" s="112">
        <f t="shared" ref="E360:H360" si="59">SUM(E361:E367)</f>
        <v>0</v>
      </c>
      <c r="F360" s="112">
        <f t="shared" si="59"/>
        <v>0</v>
      </c>
      <c r="G360" s="112">
        <f t="shared" si="59"/>
        <v>0</v>
      </c>
      <c r="H360" s="112">
        <f t="shared" si="59"/>
        <v>0</v>
      </c>
      <c r="I360" s="194"/>
      <c r="J360" s="194"/>
    </row>
    <row r="361" spans="1:10" x14ac:dyDescent="0.25">
      <c r="A361" s="8"/>
      <c r="B361" s="8"/>
      <c r="C361" s="64">
        <v>11</v>
      </c>
      <c r="D361" s="65" t="s">
        <v>12</v>
      </c>
      <c r="E361" s="134"/>
      <c r="F361" s="134"/>
      <c r="G361" s="134"/>
      <c r="H361" s="134"/>
      <c r="I361" s="194"/>
      <c r="J361" s="194"/>
    </row>
    <row r="362" spans="1:10" x14ac:dyDescent="0.25">
      <c r="A362" s="8"/>
      <c r="B362" s="8"/>
      <c r="C362" s="67">
        <v>31</v>
      </c>
      <c r="D362" s="68" t="s">
        <v>36</v>
      </c>
      <c r="E362" s="135"/>
      <c r="F362" s="135"/>
      <c r="G362" s="135"/>
      <c r="H362" s="135"/>
      <c r="I362" s="194"/>
      <c r="J362" s="194"/>
    </row>
    <row r="363" spans="1:10" x14ac:dyDescent="0.25">
      <c r="A363" s="8"/>
      <c r="B363" s="8"/>
      <c r="C363" s="70">
        <v>43</v>
      </c>
      <c r="D363" s="69" t="s">
        <v>63</v>
      </c>
      <c r="E363" s="140"/>
      <c r="F363" s="140"/>
      <c r="G363" s="140"/>
      <c r="H363" s="136"/>
      <c r="I363" s="194"/>
      <c r="J363" s="194"/>
    </row>
    <row r="364" spans="1:10" x14ac:dyDescent="0.25">
      <c r="A364" s="8"/>
      <c r="B364" s="8"/>
      <c r="C364" s="73">
        <v>44</v>
      </c>
      <c r="D364" s="72" t="s">
        <v>52</v>
      </c>
      <c r="E364" s="137"/>
      <c r="F364" s="137"/>
      <c r="G364" s="137"/>
      <c r="H364" s="137"/>
      <c r="I364" s="194"/>
      <c r="J364" s="194"/>
    </row>
    <row r="365" spans="1:10" x14ac:dyDescent="0.25">
      <c r="A365" s="7"/>
      <c r="B365" s="12"/>
      <c r="C365" s="75">
        <v>51</v>
      </c>
      <c r="D365" s="75" t="s">
        <v>91</v>
      </c>
      <c r="E365" s="142"/>
      <c r="F365" s="142"/>
      <c r="G365" s="142"/>
      <c r="H365" s="138"/>
      <c r="I365" s="194"/>
      <c r="J365" s="194"/>
    </row>
    <row r="366" spans="1:10" s="27" customFormat="1" x14ac:dyDescent="0.25">
      <c r="A366" s="9"/>
      <c r="B366" s="9"/>
      <c r="C366" s="78">
        <v>52</v>
      </c>
      <c r="D366" s="79" t="s">
        <v>41</v>
      </c>
      <c r="E366" s="139"/>
      <c r="F366" s="139"/>
      <c r="G366" s="139"/>
      <c r="H366" s="139"/>
      <c r="I366" s="194"/>
      <c r="J366" s="194"/>
    </row>
    <row r="367" spans="1:10" s="27" customFormat="1" x14ac:dyDescent="0.25">
      <c r="A367" s="9"/>
      <c r="B367" s="9"/>
      <c r="C367" s="167">
        <v>61</v>
      </c>
      <c r="D367" s="167" t="s">
        <v>176</v>
      </c>
      <c r="E367" s="170"/>
      <c r="F367" s="170"/>
      <c r="G367" s="170"/>
      <c r="H367" s="170"/>
      <c r="I367" s="194"/>
      <c r="J367" s="194"/>
    </row>
    <row r="368" spans="1:10" s="28" customFormat="1" ht="25.5" x14ac:dyDescent="0.25">
      <c r="A368" s="12"/>
      <c r="B368" s="12">
        <v>4227</v>
      </c>
      <c r="C368" s="8"/>
      <c r="D368" s="31" t="s">
        <v>98</v>
      </c>
      <c r="E368" s="112">
        <f t="shared" ref="E368:H368" si="60">SUM(E369:E375)</f>
        <v>0</v>
      </c>
      <c r="F368" s="112">
        <f t="shared" si="60"/>
        <v>0</v>
      </c>
      <c r="G368" s="112">
        <f t="shared" si="60"/>
        <v>0</v>
      </c>
      <c r="H368" s="112">
        <f t="shared" si="60"/>
        <v>0</v>
      </c>
      <c r="I368" s="194"/>
      <c r="J368" s="194"/>
    </row>
    <row r="369" spans="1:10" x14ac:dyDescent="0.25">
      <c r="A369" s="8"/>
      <c r="B369" s="8"/>
      <c r="C369" s="64">
        <v>11</v>
      </c>
      <c r="D369" s="65" t="s">
        <v>12</v>
      </c>
      <c r="E369" s="134"/>
      <c r="F369" s="134"/>
      <c r="G369" s="134"/>
      <c r="H369" s="134"/>
      <c r="I369" s="194"/>
      <c r="J369" s="194"/>
    </row>
    <row r="370" spans="1:10" x14ac:dyDescent="0.25">
      <c r="A370" s="8"/>
      <c r="B370" s="8"/>
      <c r="C370" s="67">
        <v>31</v>
      </c>
      <c r="D370" s="68" t="s">
        <v>36</v>
      </c>
      <c r="E370" s="135"/>
      <c r="F370" s="135"/>
      <c r="G370" s="135"/>
      <c r="H370" s="135"/>
      <c r="I370" s="194"/>
      <c r="J370" s="194"/>
    </row>
    <row r="371" spans="1:10" x14ac:dyDescent="0.25">
      <c r="A371" s="8"/>
      <c r="B371" s="8"/>
      <c r="C371" s="70">
        <v>43</v>
      </c>
      <c r="D371" s="69" t="s">
        <v>63</v>
      </c>
      <c r="E371" s="140"/>
      <c r="F371" s="140"/>
      <c r="G371" s="140"/>
      <c r="H371" s="136"/>
      <c r="I371" s="194"/>
      <c r="J371" s="194"/>
    </row>
    <row r="372" spans="1:10" x14ac:dyDescent="0.25">
      <c r="A372" s="8"/>
      <c r="B372" s="8"/>
      <c r="C372" s="73">
        <v>44</v>
      </c>
      <c r="D372" s="72" t="s">
        <v>52</v>
      </c>
      <c r="E372" s="137"/>
      <c r="F372" s="137"/>
      <c r="G372" s="137"/>
      <c r="H372" s="137"/>
      <c r="I372" s="194"/>
      <c r="J372" s="194"/>
    </row>
    <row r="373" spans="1:10" x14ac:dyDescent="0.25">
      <c r="A373" s="7"/>
      <c r="B373" s="12"/>
      <c r="C373" s="75">
        <v>51</v>
      </c>
      <c r="D373" s="75" t="s">
        <v>91</v>
      </c>
      <c r="E373" s="142"/>
      <c r="F373" s="142"/>
      <c r="G373" s="142"/>
      <c r="H373" s="138"/>
      <c r="I373" s="194"/>
      <c r="J373" s="194"/>
    </row>
    <row r="374" spans="1:10" s="27" customFormat="1" x14ac:dyDescent="0.25">
      <c r="A374" s="9"/>
      <c r="B374" s="9"/>
      <c r="C374" s="78">
        <v>52</v>
      </c>
      <c r="D374" s="79" t="s">
        <v>41</v>
      </c>
      <c r="E374" s="139"/>
      <c r="F374" s="139"/>
      <c r="G374" s="139"/>
      <c r="H374" s="139"/>
      <c r="I374" s="194"/>
      <c r="J374" s="194"/>
    </row>
    <row r="375" spans="1:10" s="27" customFormat="1" x14ac:dyDescent="0.25">
      <c r="A375" s="9"/>
      <c r="B375" s="9"/>
      <c r="C375" s="167">
        <v>61</v>
      </c>
      <c r="D375" s="167" t="s">
        <v>176</v>
      </c>
      <c r="E375" s="170"/>
      <c r="F375" s="170"/>
      <c r="G375" s="170"/>
      <c r="H375" s="170"/>
      <c r="I375" s="194"/>
      <c r="J375" s="194"/>
    </row>
    <row r="376" spans="1:10" s="28" customFormat="1" x14ac:dyDescent="0.25">
      <c r="A376" s="12"/>
      <c r="B376" s="12">
        <v>4241</v>
      </c>
      <c r="C376" s="12"/>
      <c r="D376" s="22" t="s">
        <v>82</v>
      </c>
      <c r="E376" s="112">
        <f t="shared" ref="E376:H376" si="61">SUM(E377:E383)</f>
        <v>321.56</v>
      </c>
      <c r="F376" s="112">
        <f t="shared" si="61"/>
        <v>270</v>
      </c>
      <c r="G376" s="112">
        <f t="shared" si="61"/>
        <v>270</v>
      </c>
      <c r="H376" s="112">
        <f t="shared" si="61"/>
        <v>311.73</v>
      </c>
      <c r="I376" s="194">
        <f t="shared" ref="I376:I391" si="62">(H376/E376)*100</f>
        <v>96.943027739768624</v>
      </c>
      <c r="J376" s="194">
        <f t="shared" ref="J376:J391" si="63">(H376/G376)*100</f>
        <v>115.45555555555555</v>
      </c>
    </row>
    <row r="377" spans="1:10" x14ac:dyDescent="0.25">
      <c r="A377" s="8"/>
      <c r="B377" s="8"/>
      <c r="C377" s="64">
        <v>11</v>
      </c>
      <c r="D377" s="65" t="s">
        <v>12</v>
      </c>
      <c r="E377" s="134"/>
      <c r="F377" s="134"/>
      <c r="G377" s="134"/>
      <c r="H377" s="134"/>
      <c r="I377" s="194"/>
      <c r="J377" s="194"/>
    </row>
    <row r="378" spans="1:10" x14ac:dyDescent="0.25">
      <c r="A378" s="8"/>
      <c r="B378" s="8"/>
      <c r="C378" s="67">
        <v>31</v>
      </c>
      <c r="D378" s="68" t="s">
        <v>36</v>
      </c>
      <c r="E378" s="135">
        <v>18.559999999999999</v>
      </c>
      <c r="F378" s="135"/>
      <c r="G378" s="135"/>
      <c r="H378" s="135">
        <v>1.73</v>
      </c>
      <c r="I378" s="194">
        <f t="shared" si="62"/>
        <v>9.3211206896551726</v>
      </c>
      <c r="J378" s="194"/>
    </row>
    <row r="379" spans="1:10" x14ac:dyDescent="0.25">
      <c r="A379" s="8"/>
      <c r="B379" s="8"/>
      <c r="C379" s="70">
        <v>43</v>
      </c>
      <c r="D379" s="69" t="s">
        <v>63</v>
      </c>
      <c r="E379" s="140"/>
      <c r="F379" s="140"/>
      <c r="G379" s="140"/>
      <c r="H379" s="136"/>
      <c r="I379" s="194"/>
      <c r="J379" s="194"/>
    </row>
    <row r="380" spans="1:10" x14ac:dyDescent="0.25">
      <c r="A380" s="8"/>
      <c r="B380" s="8"/>
      <c r="C380" s="73">
        <v>44</v>
      </c>
      <c r="D380" s="72" t="s">
        <v>52</v>
      </c>
      <c r="E380" s="137"/>
      <c r="F380" s="137"/>
      <c r="G380" s="137"/>
      <c r="H380" s="137"/>
      <c r="I380" s="194"/>
      <c r="J380" s="194"/>
    </row>
    <row r="381" spans="1:10" x14ac:dyDescent="0.25">
      <c r="A381" s="7"/>
      <c r="B381" s="12"/>
      <c r="C381" s="75">
        <v>51</v>
      </c>
      <c r="D381" s="75" t="s">
        <v>91</v>
      </c>
      <c r="E381" s="142"/>
      <c r="F381" s="142"/>
      <c r="G381" s="142"/>
      <c r="H381" s="138"/>
      <c r="I381" s="194"/>
      <c r="J381" s="194"/>
    </row>
    <row r="382" spans="1:10" s="27" customFormat="1" x14ac:dyDescent="0.25">
      <c r="A382" s="9"/>
      <c r="B382" s="9"/>
      <c r="C382" s="78">
        <v>52</v>
      </c>
      <c r="D382" s="79" t="s">
        <v>41</v>
      </c>
      <c r="E382" s="139">
        <v>303</v>
      </c>
      <c r="F382" s="139">
        <v>270</v>
      </c>
      <c r="G382" s="139">
        <v>270</v>
      </c>
      <c r="H382" s="139">
        <v>310</v>
      </c>
      <c r="I382" s="194">
        <f t="shared" si="62"/>
        <v>102.3102310231023</v>
      </c>
      <c r="J382" s="194">
        <f t="shared" si="63"/>
        <v>114.81481481481481</v>
      </c>
    </row>
    <row r="383" spans="1:10" s="27" customFormat="1" x14ac:dyDescent="0.25">
      <c r="A383" s="9"/>
      <c r="B383" s="9"/>
      <c r="C383" s="167">
        <v>61</v>
      </c>
      <c r="D383" s="167" t="s">
        <v>176</v>
      </c>
      <c r="E383" s="170"/>
      <c r="F383" s="170"/>
      <c r="G383" s="170"/>
      <c r="H383" s="170"/>
      <c r="I383" s="194"/>
      <c r="J383" s="194"/>
    </row>
    <row r="384" spans="1:10" s="30" customFormat="1" ht="38.25" x14ac:dyDescent="0.25">
      <c r="A384" s="7"/>
      <c r="B384" s="7">
        <v>43</v>
      </c>
      <c r="C384" s="7"/>
      <c r="D384" s="21" t="s">
        <v>42</v>
      </c>
      <c r="E384" s="115">
        <f t="shared" ref="E384:H384" si="64">E385</f>
        <v>3143.28</v>
      </c>
      <c r="F384" s="115">
        <f t="shared" si="64"/>
        <v>5000</v>
      </c>
      <c r="G384" s="115">
        <f t="shared" si="64"/>
        <v>512</v>
      </c>
      <c r="H384" s="115">
        <f t="shared" si="64"/>
        <v>511.67</v>
      </c>
      <c r="I384" s="194">
        <f t="shared" si="62"/>
        <v>16.27821893054389</v>
      </c>
      <c r="J384" s="194">
        <f t="shared" si="63"/>
        <v>99.935546875</v>
      </c>
    </row>
    <row r="385" spans="1:10" s="28" customFormat="1" x14ac:dyDescent="0.25">
      <c r="A385" s="12"/>
      <c r="B385" s="12">
        <v>4312</v>
      </c>
      <c r="C385" s="12"/>
      <c r="D385" s="22" t="s">
        <v>83</v>
      </c>
      <c r="E385" s="112">
        <f t="shared" ref="E385:H385" si="65">SUM(E386:E392)</f>
        <v>3143.28</v>
      </c>
      <c r="F385" s="112">
        <f t="shared" si="65"/>
        <v>5000</v>
      </c>
      <c r="G385" s="112">
        <f t="shared" si="65"/>
        <v>512</v>
      </c>
      <c r="H385" s="112">
        <f t="shared" si="65"/>
        <v>511.67</v>
      </c>
      <c r="I385" s="194">
        <f t="shared" si="62"/>
        <v>16.27821893054389</v>
      </c>
      <c r="J385" s="194">
        <f t="shared" si="63"/>
        <v>99.935546875</v>
      </c>
    </row>
    <row r="386" spans="1:10" x14ac:dyDescent="0.25">
      <c r="A386" s="8"/>
      <c r="B386" s="8"/>
      <c r="C386" s="64">
        <v>11</v>
      </c>
      <c r="D386" s="65" t="s">
        <v>12</v>
      </c>
      <c r="E386" s="134"/>
      <c r="F386" s="134"/>
      <c r="G386" s="134"/>
      <c r="H386" s="134"/>
      <c r="I386" s="194"/>
      <c r="J386" s="194"/>
    </row>
    <row r="387" spans="1:10" x14ac:dyDescent="0.25">
      <c r="A387" s="8"/>
      <c r="B387" s="8"/>
      <c r="C387" s="67">
        <v>31</v>
      </c>
      <c r="D387" s="68" t="s">
        <v>36</v>
      </c>
      <c r="E387" s="135"/>
      <c r="F387" s="135"/>
      <c r="G387" s="135"/>
      <c r="H387" s="135"/>
      <c r="I387" s="194"/>
      <c r="J387" s="194"/>
    </row>
    <row r="388" spans="1:10" x14ac:dyDescent="0.25">
      <c r="A388" s="8"/>
      <c r="B388" s="8"/>
      <c r="C388" s="70">
        <v>43</v>
      </c>
      <c r="D388" s="69" t="s">
        <v>63</v>
      </c>
      <c r="E388" s="140"/>
      <c r="F388" s="140"/>
      <c r="G388" s="140"/>
      <c r="H388" s="136"/>
      <c r="I388" s="194"/>
      <c r="J388" s="194"/>
    </row>
    <row r="389" spans="1:10" x14ac:dyDescent="0.25">
      <c r="A389" s="8"/>
      <c r="B389" s="8"/>
      <c r="C389" s="73">
        <v>44</v>
      </c>
      <c r="D389" s="72" t="s">
        <v>52</v>
      </c>
      <c r="E389" s="137"/>
      <c r="F389" s="137"/>
      <c r="G389" s="137"/>
      <c r="H389" s="137"/>
      <c r="I389" s="194"/>
      <c r="J389" s="194"/>
    </row>
    <row r="390" spans="1:10" x14ac:dyDescent="0.25">
      <c r="A390" s="7"/>
      <c r="B390" s="12"/>
      <c r="C390" s="75">
        <v>51</v>
      </c>
      <c r="D390" s="75" t="s">
        <v>91</v>
      </c>
      <c r="E390" s="142"/>
      <c r="F390" s="142"/>
      <c r="G390" s="142"/>
      <c r="H390" s="138"/>
      <c r="I390" s="194"/>
      <c r="J390" s="194"/>
    </row>
    <row r="391" spans="1:10" x14ac:dyDescent="0.25">
      <c r="A391" s="12"/>
      <c r="B391" s="12"/>
      <c r="C391" s="78">
        <v>52</v>
      </c>
      <c r="D391" s="78" t="s">
        <v>41</v>
      </c>
      <c r="E391" s="139">
        <v>3143.28</v>
      </c>
      <c r="F391" s="139">
        <v>5000</v>
      </c>
      <c r="G391" s="139">
        <v>512</v>
      </c>
      <c r="H391" s="139">
        <v>511.67</v>
      </c>
      <c r="I391" s="194">
        <f t="shared" si="62"/>
        <v>16.27821893054389</v>
      </c>
      <c r="J391" s="194">
        <f t="shared" si="63"/>
        <v>99.935546875</v>
      </c>
    </row>
    <row r="392" spans="1:10" x14ac:dyDescent="0.25">
      <c r="A392" s="12"/>
      <c r="B392" s="12"/>
      <c r="C392" s="167">
        <v>61</v>
      </c>
      <c r="D392" s="167" t="s">
        <v>176</v>
      </c>
      <c r="E392" s="170"/>
      <c r="F392" s="170"/>
      <c r="G392" s="170"/>
      <c r="H392" s="170"/>
      <c r="I392" s="194"/>
      <c r="J392" s="194"/>
    </row>
  </sheetData>
  <mergeCells count="8">
    <mergeCell ref="A1:J1"/>
    <mergeCell ref="A111:D111"/>
    <mergeCell ref="A7:J7"/>
    <mergeCell ref="A5:J5"/>
    <mergeCell ref="A3:J3"/>
    <mergeCell ref="A2:J2"/>
    <mergeCell ref="A108:H108"/>
    <mergeCell ref="A10:D10"/>
  </mergeCells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A8" sqref="A8"/>
    </sheetView>
  </sheetViews>
  <sheetFormatPr defaultRowHeight="15" x14ac:dyDescent="0.25"/>
  <cols>
    <col min="1" max="5" width="25.28515625" customWidth="1"/>
  </cols>
  <sheetData>
    <row r="1" spans="1:9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171"/>
      <c r="I1" s="171"/>
    </row>
    <row r="2" spans="1:9" ht="18" customHeight="1" x14ac:dyDescent="0.25">
      <c r="A2" s="232" t="s">
        <v>168</v>
      </c>
      <c r="B2" s="232"/>
      <c r="C2" s="232"/>
      <c r="D2" s="232"/>
      <c r="E2" s="232"/>
      <c r="F2" s="232"/>
      <c r="G2" s="232"/>
    </row>
    <row r="3" spans="1:9" ht="15.75" customHeight="1" x14ac:dyDescent="0.25">
      <c r="A3" s="211" t="s">
        <v>29</v>
      </c>
      <c r="B3" s="211"/>
      <c r="C3" s="211"/>
      <c r="D3" s="211"/>
      <c r="E3" s="211"/>
      <c r="F3" s="211"/>
      <c r="G3" s="211"/>
    </row>
    <row r="4" spans="1:9" ht="18" x14ac:dyDescent="0.25">
      <c r="B4" s="20"/>
      <c r="C4" s="20"/>
      <c r="D4" s="4"/>
      <c r="E4" s="4"/>
    </row>
    <row r="5" spans="1:9" ht="18" customHeight="1" x14ac:dyDescent="0.25">
      <c r="A5" s="211" t="s">
        <v>7</v>
      </c>
      <c r="B5" s="211"/>
      <c r="C5" s="211"/>
      <c r="D5" s="211"/>
      <c r="E5" s="211"/>
      <c r="F5" s="211"/>
      <c r="G5" s="211"/>
    </row>
    <row r="6" spans="1:9" ht="18" x14ac:dyDescent="0.25">
      <c r="A6" s="20"/>
      <c r="B6" s="20"/>
      <c r="C6" s="20"/>
      <c r="D6" s="4"/>
      <c r="E6" s="4"/>
    </row>
    <row r="7" spans="1:9" ht="15.75" customHeight="1" x14ac:dyDescent="0.25">
      <c r="A7" s="211" t="s">
        <v>116</v>
      </c>
      <c r="B7" s="211"/>
      <c r="C7" s="211"/>
      <c r="D7" s="211"/>
      <c r="E7" s="211"/>
      <c r="F7" s="211"/>
      <c r="G7" s="211"/>
    </row>
    <row r="8" spans="1:9" ht="18" x14ac:dyDescent="0.25">
      <c r="A8" s="20"/>
      <c r="B8" s="20"/>
      <c r="C8" s="20"/>
      <c r="D8" s="4"/>
      <c r="E8" s="4"/>
    </row>
    <row r="9" spans="1:9" ht="38.25" x14ac:dyDescent="0.25">
      <c r="A9" s="16" t="s">
        <v>117</v>
      </c>
      <c r="B9" s="16" t="s">
        <v>188</v>
      </c>
      <c r="C9" s="16" t="s">
        <v>167</v>
      </c>
      <c r="D9" s="16" t="s">
        <v>187</v>
      </c>
      <c r="E9" s="16" t="s">
        <v>189</v>
      </c>
      <c r="F9" s="16" t="s">
        <v>194</v>
      </c>
      <c r="G9" s="16" t="s">
        <v>191</v>
      </c>
    </row>
    <row r="10" spans="1:9" x14ac:dyDescent="0.25">
      <c r="A10" s="16">
        <v>1</v>
      </c>
      <c r="B10" s="15">
        <v>2</v>
      </c>
      <c r="C10" s="15">
        <v>3</v>
      </c>
      <c r="D10" s="15">
        <v>4</v>
      </c>
      <c r="E10" s="15">
        <v>5</v>
      </c>
      <c r="F10" s="190">
        <v>6</v>
      </c>
      <c r="G10" s="190">
        <v>7</v>
      </c>
    </row>
    <row r="11" spans="1:9" x14ac:dyDescent="0.25">
      <c r="A11" s="62" t="s">
        <v>0</v>
      </c>
      <c r="B11" s="132">
        <f t="shared" ref="B11:E11" si="0">B12+B14+B16+B19+B22</f>
        <v>748665.45</v>
      </c>
      <c r="C11" s="132">
        <f t="shared" si="0"/>
        <v>761206</v>
      </c>
      <c r="D11" s="132">
        <f t="shared" si="0"/>
        <v>924039</v>
      </c>
      <c r="E11" s="132">
        <f t="shared" si="0"/>
        <v>915870.19000000006</v>
      </c>
      <c r="F11" s="188">
        <f>(E11/B11)*100</f>
        <v>122.33370592966459</v>
      </c>
      <c r="G11" s="188">
        <f>(E11/D11)*100</f>
        <v>99.115966966762244</v>
      </c>
    </row>
    <row r="12" spans="1:9" x14ac:dyDescent="0.25">
      <c r="A12" s="21" t="s">
        <v>118</v>
      </c>
      <c r="B12" s="133">
        <f t="shared" ref="B12:E12" si="1">B13</f>
        <v>2226.19</v>
      </c>
      <c r="C12" s="133">
        <f t="shared" si="1"/>
        <v>3276</v>
      </c>
      <c r="D12" s="133">
        <f t="shared" si="1"/>
        <v>2487</v>
      </c>
      <c r="E12" s="133">
        <f t="shared" si="1"/>
        <v>2318.59</v>
      </c>
      <c r="F12" s="188">
        <f t="shared" ref="F12:F22" si="2">(E12/B12)*100</f>
        <v>104.15058912312067</v>
      </c>
      <c r="G12" s="188">
        <f t="shared" ref="G12:G23" si="3">(E12/D12)*100</f>
        <v>93.228387615601122</v>
      </c>
    </row>
    <row r="13" spans="1:9" x14ac:dyDescent="0.25">
      <c r="A13" s="64" t="s">
        <v>119</v>
      </c>
      <c r="B13" s="134">
        <f>'Račun prihoda i rashoda'!E14+'Račun prihoda i rashoda'!E22+'Račun prihoda i rashoda'!E30+'Račun prihoda i rashoda'!E38+'Račun prihoda i rashoda'!E46+'Račun prihoda i rashoda'!E55+'Račun prihoda i rashoda'!E64+'Račun prihoda i rashoda'!E73+'Račun prihoda i rashoda'!E81+'Račun prihoda i rashoda'!E90+'Račun prihoda i rashoda'!E98</f>
        <v>2226.19</v>
      </c>
      <c r="C13" s="134">
        <f>'Račun prihoda i rashoda'!F14+'Račun prihoda i rashoda'!F22+'Račun prihoda i rashoda'!F30+'Račun prihoda i rashoda'!F38+'Račun prihoda i rashoda'!F46+'Račun prihoda i rashoda'!F55+'Račun prihoda i rashoda'!F64+'Račun prihoda i rashoda'!F73+'Račun prihoda i rashoda'!F81+'Račun prihoda i rashoda'!F90+'Račun prihoda i rashoda'!F98</f>
        <v>3276</v>
      </c>
      <c r="D13" s="134">
        <f>'Račun prihoda i rashoda'!G14+'Račun prihoda i rashoda'!G22+'Račun prihoda i rashoda'!G30+'Račun prihoda i rashoda'!G38+'Račun prihoda i rashoda'!G46+'Račun prihoda i rashoda'!G55+'Račun prihoda i rashoda'!G64+'Račun prihoda i rashoda'!G73+'Račun prihoda i rashoda'!G81+'Račun prihoda i rashoda'!G90+'Račun prihoda i rashoda'!G98</f>
        <v>2487</v>
      </c>
      <c r="E13" s="134">
        <f>'Račun prihoda i rashoda'!H14+'Račun prihoda i rashoda'!H22+'Račun prihoda i rashoda'!H30+'Račun prihoda i rashoda'!H38+'Račun prihoda i rashoda'!H46+'Račun prihoda i rashoda'!H55+'Račun prihoda i rashoda'!H64+'Račun prihoda i rashoda'!H73+'Račun prihoda i rashoda'!H81+'Račun prihoda i rashoda'!H90+'Račun prihoda i rashoda'!H98</f>
        <v>2318.59</v>
      </c>
      <c r="F13" s="188">
        <f t="shared" si="2"/>
        <v>104.15058912312067</v>
      </c>
      <c r="G13" s="188">
        <f t="shared" si="3"/>
        <v>93.228387615601122</v>
      </c>
    </row>
    <row r="14" spans="1:9" x14ac:dyDescent="0.25">
      <c r="A14" s="21" t="s">
        <v>125</v>
      </c>
      <c r="B14" s="133">
        <f t="shared" ref="B14:E14" si="4">B15</f>
        <v>3864.57</v>
      </c>
      <c r="C14" s="133">
        <f t="shared" si="4"/>
        <v>4010</v>
      </c>
      <c r="D14" s="133">
        <f t="shared" si="4"/>
        <v>2810</v>
      </c>
      <c r="E14" s="133">
        <f t="shared" si="4"/>
        <v>639.25</v>
      </c>
      <c r="F14" s="188">
        <f t="shared" si="2"/>
        <v>16.541296961887092</v>
      </c>
      <c r="G14" s="188">
        <f t="shared" si="3"/>
        <v>22.749110320284696</v>
      </c>
    </row>
    <row r="15" spans="1:9" x14ac:dyDescent="0.25">
      <c r="A15" s="67" t="s">
        <v>126</v>
      </c>
      <c r="B15" s="135">
        <f>'Račun prihoda i rashoda'!E99+'Račun prihoda i rashoda'!E91+'Račun prihoda i rashoda'!E82+'Račun prihoda i rashoda'!E74+'Račun prihoda i rashoda'!E65+'Račun prihoda i rashoda'!E56+'Račun prihoda i rashoda'!E47+'Račun prihoda i rashoda'!E39+'Račun prihoda i rashoda'!E31+'Račun prihoda i rashoda'!E23+'Račun prihoda i rashoda'!E15</f>
        <v>3864.57</v>
      </c>
      <c r="C15" s="135">
        <f>'Račun prihoda i rashoda'!F99+'Račun prihoda i rashoda'!F91+'Račun prihoda i rashoda'!F82+'Račun prihoda i rashoda'!F74+'Račun prihoda i rashoda'!F65+'Račun prihoda i rashoda'!F56+'Račun prihoda i rashoda'!F47+'Račun prihoda i rashoda'!F39+'Račun prihoda i rashoda'!F31+'Račun prihoda i rashoda'!F23+'Račun prihoda i rashoda'!F15</f>
        <v>4010</v>
      </c>
      <c r="D15" s="135">
        <f>'Račun prihoda i rashoda'!G99+'Račun prihoda i rashoda'!G91+'Račun prihoda i rashoda'!G82+'Račun prihoda i rashoda'!G74+'Račun prihoda i rashoda'!G65+'Račun prihoda i rashoda'!G56+'Račun prihoda i rashoda'!G47+'Račun prihoda i rashoda'!G39+'Račun prihoda i rashoda'!G31+'Račun prihoda i rashoda'!G23+'Račun prihoda i rashoda'!G15</f>
        <v>2810</v>
      </c>
      <c r="E15" s="135">
        <f>'Račun prihoda i rashoda'!H99+'Račun prihoda i rashoda'!H91+'Račun prihoda i rashoda'!H82+'Račun prihoda i rashoda'!H74+'Račun prihoda i rashoda'!H65+'Račun prihoda i rashoda'!H56+'Račun prihoda i rashoda'!H47+'Račun prihoda i rashoda'!H39+'Račun prihoda i rashoda'!H31+'Račun prihoda i rashoda'!H23+'Račun prihoda i rashoda'!H15</f>
        <v>639.25</v>
      </c>
      <c r="F15" s="188">
        <f t="shared" si="2"/>
        <v>16.541296961887092</v>
      </c>
      <c r="G15" s="188">
        <f t="shared" si="3"/>
        <v>22.749110320284696</v>
      </c>
    </row>
    <row r="16" spans="1:9" ht="25.5" x14ac:dyDescent="0.25">
      <c r="A16" s="7" t="s">
        <v>120</v>
      </c>
      <c r="B16" s="115">
        <f t="shared" ref="B16:E16" si="5">SUM(B17:B18)</f>
        <v>38216.18</v>
      </c>
      <c r="C16" s="115">
        <f t="shared" si="5"/>
        <v>33400</v>
      </c>
      <c r="D16" s="115">
        <f t="shared" si="5"/>
        <v>60070</v>
      </c>
      <c r="E16" s="115">
        <f t="shared" si="5"/>
        <v>54486.41</v>
      </c>
      <c r="F16" s="188">
        <f t="shared" si="2"/>
        <v>142.57419239704231</v>
      </c>
      <c r="G16" s="188">
        <f t="shared" si="3"/>
        <v>90.704860995505257</v>
      </c>
    </row>
    <row r="17" spans="1:7" ht="25.5" x14ac:dyDescent="0.25">
      <c r="A17" s="71" t="s">
        <v>121</v>
      </c>
      <c r="B17" s="136">
        <f>'Račun prihoda i rashoda'!E16+'Račun prihoda i rashoda'!E24+'Račun prihoda i rashoda'!E32+'Račun prihoda i rashoda'!E40+'Račun prihoda i rashoda'!E48+'Račun prihoda i rashoda'!E57+'Račun prihoda i rashoda'!E66+'Račun prihoda i rashoda'!E75+'Račun prihoda i rashoda'!E83+'Račun prihoda i rashoda'!E92+'Račun prihoda i rashoda'!E100</f>
        <v>5914.88</v>
      </c>
      <c r="C17" s="136">
        <f>'Račun prihoda i rashoda'!F16+'Račun prihoda i rashoda'!F24+'Račun prihoda i rashoda'!F32+'Račun prihoda i rashoda'!F40+'Račun prihoda i rashoda'!F48+'Račun prihoda i rashoda'!F57+'Račun prihoda i rashoda'!F66+'Račun prihoda i rashoda'!F75+'Račun prihoda i rashoda'!F83+'Račun prihoda i rashoda'!F92+'Račun prihoda i rashoda'!F100</f>
        <v>5380</v>
      </c>
      <c r="D17" s="136">
        <f>'Račun prihoda i rashoda'!G16+'Račun prihoda i rashoda'!G24+'Račun prihoda i rashoda'!G32+'Račun prihoda i rashoda'!G40+'Račun prihoda i rashoda'!G48+'Račun prihoda i rashoda'!G57+'Račun prihoda i rashoda'!G66+'Račun prihoda i rashoda'!G75+'Račun prihoda i rashoda'!G83+'Račun prihoda i rashoda'!G92+'Račun prihoda i rashoda'!G100</f>
        <v>6840</v>
      </c>
      <c r="E17" s="136">
        <f>'Račun prihoda i rashoda'!H16+'Račun prihoda i rashoda'!H24+'Račun prihoda i rashoda'!H32+'Račun prihoda i rashoda'!H40+'Račun prihoda i rashoda'!H48+'Račun prihoda i rashoda'!H57+'Račun prihoda i rashoda'!H66+'Račun prihoda i rashoda'!H75+'Račun prihoda i rashoda'!H83+'Račun prihoda i rashoda'!H92+'Račun prihoda i rashoda'!H100</f>
        <v>6724.34</v>
      </c>
      <c r="F17" s="188">
        <f t="shared" si="2"/>
        <v>113.68514661328717</v>
      </c>
      <c r="G17" s="188">
        <f t="shared" si="3"/>
        <v>98.309064327485387</v>
      </c>
    </row>
    <row r="18" spans="1:7" ht="25.5" x14ac:dyDescent="0.25">
      <c r="A18" s="72" t="s">
        <v>164</v>
      </c>
      <c r="B18" s="137">
        <f>'Račun prihoda i rashoda'!E101+'Račun prihoda i rashoda'!E93+'Račun prihoda i rashoda'!E84+'Račun prihoda i rashoda'!E76+'Račun prihoda i rashoda'!E67+'Račun prihoda i rashoda'!E58+'Račun prihoda i rashoda'!E49+'Račun prihoda i rashoda'!E41+'Račun prihoda i rashoda'!E33+'Račun prihoda i rashoda'!E25+'Račun prihoda i rashoda'!E17</f>
        <v>32301.3</v>
      </c>
      <c r="C18" s="137">
        <f>'Račun prihoda i rashoda'!F101+'Račun prihoda i rashoda'!F93+'Račun prihoda i rashoda'!F84+'Račun prihoda i rashoda'!F76+'Račun prihoda i rashoda'!F67+'Račun prihoda i rashoda'!F58+'Račun prihoda i rashoda'!F49+'Račun prihoda i rashoda'!F41+'Račun prihoda i rashoda'!F33+'Račun prihoda i rashoda'!F25+'Račun prihoda i rashoda'!F17</f>
        <v>28020</v>
      </c>
      <c r="D18" s="137">
        <f>'Račun prihoda i rashoda'!G101+'Račun prihoda i rashoda'!G93+'Račun prihoda i rashoda'!G84+'Račun prihoda i rashoda'!G76+'Račun prihoda i rashoda'!G67+'Račun prihoda i rashoda'!G58+'Račun prihoda i rashoda'!G49+'Račun prihoda i rashoda'!G41+'Račun prihoda i rashoda'!G33+'Račun prihoda i rashoda'!G25+'Račun prihoda i rashoda'!G17</f>
        <v>53230</v>
      </c>
      <c r="E18" s="137">
        <f>'Račun prihoda i rashoda'!H101+'Račun prihoda i rashoda'!H93+'Račun prihoda i rashoda'!H84+'Račun prihoda i rashoda'!H76+'Račun prihoda i rashoda'!H67+'Račun prihoda i rashoda'!H58+'Račun prihoda i rashoda'!H49+'Račun prihoda i rashoda'!H41+'Račun prihoda i rashoda'!H33+'Račun prihoda i rashoda'!H25+'Račun prihoda i rashoda'!H17</f>
        <v>47762.07</v>
      </c>
      <c r="F18" s="188">
        <f t="shared" si="2"/>
        <v>147.86423456641066</v>
      </c>
      <c r="G18" s="188">
        <f t="shared" si="3"/>
        <v>89.727728724403534</v>
      </c>
    </row>
    <row r="19" spans="1:7" x14ac:dyDescent="0.25">
      <c r="A19" s="62" t="s">
        <v>122</v>
      </c>
      <c r="B19" s="115">
        <f t="shared" ref="B19:E19" si="6">SUM(B20:B21)</f>
        <v>703268.74</v>
      </c>
      <c r="C19" s="115">
        <f t="shared" si="6"/>
        <v>720520</v>
      </c>
      <c r="D19" s="115">
        <f t="shared" si="6"/>
        <v>856872</v>
      </c>
      <c r="E19" s="115">
        <f t="shared" si="6"/>
        <v>857457.12000000011</v>
      </c>
      <c r="F19" s="188">
        <f t="shared" si="2"/>
        <v>121.92453200749405</v>
      </c>
      <c r="G19" s="188">
        <f t="shared" si="3"/>
        <v>100.06828557824275</v>
      </c>
    </row>
    <row r="20" spans="1:7" x14ac:dyDescent="0.25">
      <c r="A20" s="76" t="s">
        <v>165</v>
      </c>
      <c r="B20" s="138">
        <f>'Račun prihoda i rashoda'!E18+'Račun prihoda i rashoda'!E26+'Račun prihoda i rashoda'!E34+'Račun prihoda i rashoda'!E42+'Račun prihoda i rashoda'!E50+'Račun prihoda i rashoda'!E59+'Račun prihoda i rashoda'!E68+'Račun prihoda i rashoda'!E77+'Račun prihoda i rashoda'!E85+'Račun prihoda i rashoda'!E94+'Račun prihoda i rashoda'!E102</f>
        <v>4092.32</v>
      </c>
      <c r="C20" s="138">
        <f>'Račun prihoda i rashoda'!F18+'Račun prihoda i rashoda'!F26+'Račun prihoda i rashoda'!F34+'Račun prihoda i rashoda'!F42+'Račun prihoda i rashoda'!F50+'Račun prihoda i rashoda'!F59+'Račun prihoda i rashoda'!F68+'Račun prihoda i rashoda'!F77+'Račun prihoda i rashoda'!F85+'Račun prihoda i rashoda'!F94+'Račun prihoda i rashoda'!F102</f>
        <v>9660</v>
      </c>
      <c r="D20" s="138">
        <f>'Račun prihoda i rashoda'!G18+'Račun prihoda i rashoda'!G26+'Račun prihoda i rashoda'!G34+'Račun prihoda i rashoda'!G42+'Račun prihoda i rashoda'!G50+'Račun prihoda i rashoda'!G59+'Račun prihoda i rashoda'!G68+'Račun prihoda i rashoda'!G77+'Račun prihoda i rashoda'!G85+'Račun prihoda i rashoda'!G94+'Račun prihoda i rashoda'!G102</f>
        <v>7492</v>
      </c>
      <c r="E20" s="138">
        <f>'Račun prihoda i rashoda'!H18+'Račun prihoda i rashoda'!H26+'Račun prihoda i rashoda'!H34+'Račun prihoda i rashoda'!H42+'Račun prihoda i rashoda'!H50+'Račun prihoda i rashoda'!H59+'Račun prihoda i rashoda'!H68+'Račun prihoda i rashoda'!H77+'Račun prihoda i rashoda'!H85+'Račun prihoda i rashoda'!H94+'Račun prihoda i rashoda'!H102</f>
        <v>7139.64</v>
      </c>
      <c r="F20" s="188">
        <f t="shared" si="2"/>
        <v>174.46436251319545</v>
      </c>
      <c r="G20" s="188">
        <f t="shared" si="3"/>
        <v>95.296849973304859</v>
      </c>
    </row>
    <row r="21" spans="1:7" x14ac:dyDescent="0.25">
      <c r="A21" s="78" t="s">
        <v>123</v>
      </c>
      <c r="B21" s="139">
        <f>'Račun prihoda i rashoda'!E103+'Račun prihoda i rashoda'!E95+'Račun prihoda i rashoda'!E86+'Račun prihoda i rashoda'!E78+'Račun prihoda i rashoda'!E69+'Račun prihoda i rashoda'!E60+'Račun prihoda i rashoda'!E51+'Račun prihoda i rashoda'!E43+'Račun prihoda i rashoda'!E35+'Račun prihoda i rashoda'!E27+'Račun prihoda i rashoda'!E19</f>
        <v>699176.42</v>
      </c>
      <c r="C21" s="139">
        <f>'Račun prihoda i rashoda'!F103+'Račun prihoda i rashoda'!F95+'Račun prihoda i rashoda'!F86+'Račun prihoda i rashoda'!F78+'Račun prihoda i rashoda'!F69+'Račun prihoda i rashoda'!F60+'Račun prihoda i rashoda'!F51+'Račun prihoda i rashoda'!F43+'Račun prihoda i rashoda'!F35+'Račun prihoda i rashoda'!F27+'Račun prihoda i rashoda'!F19</f>
        <v>710860</v>
      </c>
      <c r="D21" s="139">
        <f>'Račun prihoda i rashoda'!G103+'Račun prihoda i rashoda'!G95+'Račun prihoda i rashoda'!G86+'Račun prihoda i rashoda'!G78+'Račun prihoda i rashoda'!G69+'Račun prihoda i rashoda'!G60+'Račun prihoda i rashoda'!G51+'Račun prihoda i rashoda'!G43+'Račun prihoda i rashoda'!G35+'Račun prihoda i rashoda'!G27+'Račun prihoda i rashoda'!G19</f>
        <v>849380</v>
      </c>
      <c r="E21" s="139">
        <f>'Račun prihoda i rashoda'!H103+'Račun prihoda i rashoda'!H95+'Račun prihoda i rashoda'!H86+'Račun prihoda i rashoda'!H78+'Račun prihoda i rashoda'!H69+'Račun prihoda i rashoda'!H60+'Račun prihoda i rashoda'!H51+'Račun prihoda i rashoda'!H43+'Račun prihoda i rashoda'!H35+'Račun prihoda i rashoda'!H27+'Račun prihoda i rashoda'!H19</f>
        <v>850317.4800000001</v>
      </c>
      <c r="F21" s="188">
        <f t="shared" si="2"/>
        <v>121.61701334264106</v>
      </c>
      <c r="G21" s="188">
        <f t="shared" si="3"/>
        <v>100.11037227153925</v>
      </c>
    </row>
    <row r="22" spans="1:7" x14ac:dyDescent="0.25">
      <c r="A22" s="62" t="s">
        <v>178</v>
      </c>
      <c r="B22" s="115">
        <f>SUM(B23)</f>
        <v>1089.77</v>
      </c>
      <c r="C22" s="115">
        <f t="shared" ref="C22:E22" si="7">SUM(C23)</f>
        <v>0</v>
      </c>
      <c r="D22" s="115">
        <f t="shared" si="7"/>
        <v>1800</v>
      </c>
      <c r="E22" s="115">
        <f t="shared" si="7"/>
        <v>968.82</v>
      </c>
      <c r="F22" s="188">
        <f t="shared" si="2"/>
        <v>88.901327803114427</v>
      </c>
      <c r="G22" s="188">
        <f t="shared" si="3"/>
        <v>53.823333333333338</v>
      </c>
    </row>
    <row r="23" spans="1:7" x14ac:dyDescent="0.25">
      <c r="A23" s="169" t="s">
        <v>179</v>
      </c>
      <c r="B23" s="170">
        <f>'Račun prihoda i rashoda'!E104+'Račun prihoda i rashoda'!E96+'Račun prihoda i rashoda'!E87+'Račun prihoda i rashoda'!E79+'Račun prihoda i rashoda'!E70+'Račun prihoda i rashoda'!E61+'Račun prihoda i rashoda'!E52+'Račun prihoda i rashoda'!E44+'Račun prihoda i rashoda'!E36+'Račun prihoda i rashoda'!E28+'Račun prihoda i rashoda'!E20</f>
        <v>1089.77</v>
      </c>
      <c r="C23" s="170">
        <f>'Račun prihoda i rashoda'!F104+'Račun prihoda i rashoda'!F96+'Račun prihoda i rashoda'!F87+'Račun prihoda i rashoda'!F79+'Račun prihoda i rashoda'!F70+'Račun prihoda i rashoda'!F61+'Račun prihoda i rashoda'!F52+'Račun prihoda i rashoda'!F44+'Račun prihoda i rashoda'!F36+'Račun prihoda i rashoda'!F28+'Račun prihoda i rashoda'!F20</f>
        <v>0</v>
      </c>
      <c r="D23" s="170">
        <f>'Račun prihoda i rashoda'!G104+'Račun prihoda i rashoda'!G96+'Račun prihoda i rashoda'!G87+'Račun prihoda i rashoda'!G79+'Račun prihoda i rashoda'!G70+'Račun prihoda i rashoda'!G61+'Račun prihoda i rashoda'!G52+'Račun prihoda i rashoda'!G44+'Račun prihoda i rashoda'!G36+'Račun prihoda i rashoda'!G28+'Račun prihoda i rashoda'!G20</f>
        <v>1800</v>
      </c>
      <c r="E23" s="170">
        <f>'Račun prihoda i rashoda'!H104+'Račun prihoda i rashoda'!H96+'Račun prihoda i rashoda'!H87+'Račun prihoda i rashoda'!H79+'Račun prihoda i rashoda'!H70+'Račun prihoda i rashoda'!H61+'Račun prihoda i rashoda'!H52+'Račun prihoda i rashoda'!H44+'Račun prihoda i rashoda'!H36+'Račun prihoda i rashoda'!H28+'Račun prihoda i rashoda'!H20</f>
        <v>968.82</v>
      </c>
      <c r="F23" s="188">
        <f>(E23/B23)*100</f>
        <v>88.901327803114427</v>
      </c>
      <c r="G23" s="188">
        <f t="shared" si="3"/>
        <v>53.823333333333338</v>
      </c>
    </row>
    <row r="26" spans="1:7" ht="15.75" customHeight="1" x14ac:dyDescent="0.25">
      <c r="A26" s="211" t="s">
        <v>124</v>
      </c>
      <c r="B26" s="211"/>
      <c r="C26" s="211"/>
      <c r="D26" s="211"/>
      <c r="E26" s="211"/>
    </row>
    <row r="27" spans="1:7" ht="18" x14ac:dyDescent="0.25">
      <c r="A27" s="20"/>
      <c r="B27" s="20"/>
      <c r="C27" s="20"/>
      <c r="D27" s="4"/>
      <c r="E27" s="4"/>
    </row>
    <row r="28" spans="1:7" ht="38.25" x14ac:dyDescent="0.25">
      <c r="A28" s="16" t="s">
        <v>117</v>
      </c>
      <c r="B28" s="16" t="s">
        <v>188</v>
      </c>
      <c r="C28" s="16" t="s">
        <v>167</v>
      </c>
      <c r="D28" s="16" t="s">
        <v>187</v>
      </c>
      <c r="E28" s="16" t="s">
        <v>189</v>
      </c>
      <c r="F28" s="16" t="s">
        <v>194</v>
      </c>
      <c r="G28" s="16" t="s">
        <v>191</v>
      </c>
    </row>
    <row r="29" spans="1:7" x14ac:dyDescent="0.25">
      <c r="A29" s="16">
        <v>1</v>
      </c>
      <c r="B29" s="15">
        <v>2</v>
      </c>
      <c r="C29" s="15">
        <v>3</v>
      </c>
      <c r="D29" s="15">
        <v>4</v>
      </c>
      <c r="E29" s="15">
        <v>5</v>
      </c>
      <c r="F29" s="190">
        <v>6</v>
      </c>
      <c r="G29" s="190">
        <v>7</v>
      </c>
    </row>
    <row r="30" spans="1:7" x14ac:dyDescent="0.25">
      <c r="A30" s="62" t="s">
        <v>1</v>
      </c>
      <c r="B30" s="132">
        <f t="shared" ref="B30:D30" si="8">B31+B33+B35+B38+B41</f>
        <v>756526.11</v>
      </c>
      <c r="C30" s="132">
        <f t="shared" si="8"/>
        <v>761206</v>
      </c>
      <c r="D30" s="132">
        <f t="shared" si="8"/>
        <v>924039</v>
      </c>
      <c r="E30" s="132">
        <f>E31+E33+E35+E38+E41</f>
        <v>925473.18999999983</v>
      </c>
      <c r="F30" s="188">
        <f>(E30/B30)*100</f>
        <v>122.33195626255382</v>
      </c>
      <c r="G30" s="188">
        <f>(E30/D30)*100</f>
        <v>100.15520881694387</v>
      </c>
    </row>
    <row r="31" spans="1:7" ht="15.75" customHeight="1" x14ac:dyDescent="0.25">
      <c r="A31" s="21" t="s">
        <v>118</v>
      </c>
      <c r="B31" s="133">
        <f t="shared" ref="B31" si="9">B32</f>
        <v>2226.19</v>
      </c>
      <c r="C31" s="133">
        <f t="shared" ref="C31" si="10">C32</f>
        <v>3276</v>
      </c>
      <c r="D31" s="133">
        <f t="shared" ref="D31" si="11">D32</f>
        <v>2487</v>
      </c>
      <c r="E31" s="133">
        <f t="shared" ref="E31" si="12">E32</f>
        <v>2318.59</v>
      </c>
      <c r="F31" s="188">
        <f t="shared" ref="F31:F42" si="13">(E31/B31)*100</f>
        <v>104.15058912312067</v>
      </c>
      <c r="G31" s="188">
        <f t="shared" ref="G31:G42" si="14">(E31/D31)*100</f>
        <v>93.228387615601122</v>
      </c>
    </row>
    <row r="32" spans="1:7" x14ac:dyDescent="0.25">
      <c r="A32" s="64" t="s">
        <v>119</v>
      </c>
      <c r="B32" s="134">
        <f>'Račun prihoda i rashoda'!E115+'Račun prihoda i rashoda'!E123+'Račun prihoda i rashoda'!E131+'Račun prihoda i rashoda'!E139+'Račun prihoda i rashoda'!E148+'Račun prihoda i rashoda'!E156+'Račun prihoda i rashoda'!E164+'Račun prihoda i rashoda'!E172+'Račun prihoda i rashoda'!E180+'Račun prihoda i rashoda'!E188+'Račun prihoda i rashoda'!E196+'Račun prihoda i rashoda'!E204+'Račun prihoda i rashoda'!E212+'Račun prihoda i rashoda'!E220+'Račun prihoda i rashoda'!E228+'Račun prihoda i rashoda'!E236+'Račun prihoda i rashoda'!E244+'Račun prihoda i rashoda'!E252+'Račun prihoda i rashoda'!E260+'Račun prihoda i rashoda'!E268+'Račun prihoda i rashoda'!E276+'Račun prihoda i rashoda'!E284+'Račun prihoda i rashoda'!E292+'Račun prihoda i rashoda'!E300+'Račun prihoda i rashoda'!E308+'Račun prihoda i rashoda'!E316+'Račun prihoda i rashoda'!E325+'Račun prihoda i rashoda'!E334+'Račun prihoda i rashoda'!E345+'Račun prihoda i rashoda'!E353+'Račun prihoda i rashoda'!E361+'Račun prihoda i rashoda'!E369+'Račun prihoda i rashoda'!E377+'Račun prihoda i rashoda'!E386</f>
        <v>2226.19</v>
      </c>
      <c r="C32" s="134">
        <f>'Račun prihoda i rashoda'!F115+'Račun prihoda i rashoda'!F123+'Račun prihoda i rashoda'!F131+'Račun prihoda i rashoda'!F139+'Račun prihoda i rashoda'!F148+'Račun prihoda i rashoda'!F156+'Račun prihoda i rashoda'!F164+'Račun prihoda i rashoda'!F172+'Račun prihoda i rashoda'!F180+'Račun prihoda i rashoda'!F188+'Račun prihoda i rashoda'!F196+'Račun prihoda i rashoda'!F204+'Račun prihoda i rashoda'!F212+'Račun prihoda i rashoda'!F220+'Račun prihoda i rashoda'!F228+'Račun prihoda i rashoda'!F236+'Račun prihoda i rashoda'!F244+'Račun prihoda i rashoda'!F252+'Račun prihoda i rashoda'!F260+'Račun prihoda i rashoda'!F268+'Račun prihoda i rashoda'!F276+'Račun prihoda i rashoda'!F284+'Račun prihoda i rashoda'!F292+'Račun prihoda i rashoda'!F300+'Račun prihoda i rashoda'!F308+'Račun prihoda i rashoda'!F316+'Račun prihoda i rashoda'!F325+'Račun prihoda i rashoda'!F334+'Račun prihoda i rashoda'!F345+'Račun prihoda i rashoda'!F353+'Račun prihoda i rashoda'!F361+'Račun prihoda i rashoda'!F369+'Račun prihoda i rashoda'!F377+'Račun prihoda i rashoda'!F386</f>
        <v>3276</v>
      </c>
      <c r="D32" s="134">
        <f>'Račun prihoda i rashoda'!G115+'Račun prihoda i rashoda'!G123+'Račun prihoda i rashoda'!G131+'Račun prihoda i rashoda'!G139+'Račun prihoda i rashoda'!G148+'Račun prihoda i rashoda'!G156+'Račun prihoda i rashoda'!G164+'Račun prihoda i rashoda'!G172+'Račun prihoda i rashoda'!G180+'Račun prihoda i rashoda'!G188+'Račun prihoda i rashoda'!G196+'Račun prihoda i rashoda'!G204+'Račun prihoda i rashoda'!G212+'Račun prihoda i rashoda'!G220+'Račun prihoda i rashoda'!G228+'Račun prihoda i rashoda'!G236+'Račun prihoda i rashoda'!G244+'Račun prihoda i rashoda'!G252+'Račun prihoda i rashoda'!G260+'Račun prihoda i rashoda'!G268+'Račun prihoda i rashoda'!G276+'Račun prihoda i rashoda'!G284+'Račun prihoda i rashoda'!G292+'Račun prihoda i rashoda'!G300+'Račun prihoda i rashoda'!G308+'Račun prihoda i rashoda'!G316+'Račun prihoda i rashoda'!G325+'Račun prihoda i rashoda'!G334+'Račun prihoda i rashoda'!G345+'Račun prihoda i rashoda'!G353+'Račun prihoda i rashoda'!G361+'Račun prihoda i rashoda'!G369+'Račun prihoda i rashoda'!G377+'Račun prihoda i rashoda'!G386</f>
        <v>2487</v>
      </c>
      <c r="E32" s="134">
        <f>'Račun prihoda i rashoda'!H115+'Račun prihoda i rashoda'!H123+'Račun prihoda i rashoda'!H131+'Račun prihoda i rashoda'!H139+'Račun prihoda i rashoda'!H148+'Račun prihoda i rashoda'!H156+'Račun prihoda i rashoda'!H164+'Račun prihoda i rashoda'!H172+'Račun prihoda i rashoda'!H180+'Račun prihoda i rashoda'!H188+'Račun prihoda i rashoda'!H196+'Račun prihoda i rashoda'!H204+'Račun prihoda i rashoda'!H212+'Račun prihoda i rashoda'!H220+'Račun prihoda i rashoda'!H228+'Račun prihoda i rashoda'!H236+'Račun prihoda i rashoda'!H244+'Račun prihoda i rashoda'!H252+'Račun prihoda i rashoda'!H260+'Račun prihoda i rashoda'!H268+'Račun prihoda i rashoda'!H276+'Račun prihoda i rashoda'!H284+'Račun prihoda i rashoda'!H292+'Račun prihoda i rashoda'!H300+'Račun prihoda i rashoda'!H308+'Račun prihoda i rashoda'!H316+'Račun prihoda i rashoda'!H325+'Račun prihoda i rashoda'!H334+'Račun prihoda i rashoda'!H345+'Račun prihoda i rashoda'!H353+'Račun prihoda i rashoda'!H361+'Račun prihoda i rashoda'!H369+'Račun prihoda i rashoda'!H377+'Račun prihoda i rashoda'!H386</f>
        <v>2318.59</v>
      </c>
      <c r="F32" s="188">
        <f t="shared" si="13"/>
        <v>104.15058912312067</v>
      </c>
      <c r="G32" s="188">
        <f t="shared" si="14"/>
        <v>93.228387615601122</v>
      </c>
    </row>
    <row r="33" spans="1:7" x14ac:dyDescent="0.25">
      <c r="A33" s="21" t="s">
        <v>125</v>
      </c>
      <c r="B33" s="133">
        <f t="shared" ref="B33" si="15">B34</f>
        <v>3996.3500000000004</v>
      </c>
      <c r="C33" s="133">
        <f t="shared" ref="C33" si="16">C34</f>
        <v>4010</v>
      </c>
      <c r="D33" s="133">
        <f t="shared" ref="D33" si="17">D34</f>
        <v>2810</v>
      </c>
      <c r="E33" s="133">
        <f t="shared" ref="E33" si="18">E34</f>
        <v>13808.98</v>
      </c>
      <c r="F33" s="188">
        <f t="shared" si="13"/>
        <v>345.53980507212827</v>
      </c>
      <c r="G33" s="188">
        <f t="shared" si="14"/>
        <v>491.42277580071169</v>
      </c>
    </row>
    <row r="34" spans="1:7" x14ac:dyDescent="0.25">
      <c r="A34" s="67" t="s">
        <v>126</v>
      </c>
      <c r="B34" s="135">
        <f>'Račun prihoda i rashoda'!E387+'Račun prihoda i rashoda'!E378+'Račun prihoda i rashoda'!E370+'Račun prihoda i rashoda'!E362+'Račun prihoda i rashoda'!E354+'Račun prihoda i rashoda'!E346+'Račun prihoda i rashoda'!E335+'Račun prihoda i rashoda'!E326+'Račun prihoda i rashoda'!E317+'Račun prihoda i rashoda'!E309+'Račun prihoda i rashoda'!E301+'Račun prihoda i rashoda'!E293+'Račun prihoda i rashoda'!E285+'Račun prihoda i rashoda'!E277+'Račun prihoda i rashoda'!E269+'Račun prihoda i rashoda'!E261+'Račun prihoda i rashoda'!E253+'Račun prihoda i rashoda'!E245+'Račun prihoda i rashoda'!E237+'Račun prihoda i rashoda'!E229+'Račun prihoda i rashoda'!E221+'Račun prihoda i rashoda'!E213+'Račun prihoda i rashoda'!E205+'Račun prihoda i rashoda'!E197+'Račun prihoda i rashoda'!E189+'Račun prihoda i rashoda'!E181+'Račun prihoda i rashoda'!E173+'Račun prihoda i rashoda'!E165+'Račun prihoda i rashoda'!E157+'Račun prihoda i rashoda'!E149+'Račun prihoda i rashoda'!E140+'Račun prihoda i rashoda'!E132+'Račun prihoda i rashoda'!E124+'Račun prihoda i rashoda'!E116</f>
        <v>3996.3500000000004</v>
      </c>
      <c r="C34" s="135">
        <f>'Račun prihoda i rashoda'!F387+'Račun prihoda i rashoda'!F378+'Račun prihoda i rashoda'!F370+'Račun prihoda i rashoda'!F362+'Račun prihoda i rashoda'!F354+'Račun prihoda i rashoda'!F346+'Račun prihoda i rashoda'!F335+'Račun prihoda i rashoda'!F326+'Račun prihoda i rashoda'!F317+'Račun prihoda i rashoda'!F309+'Račun prihoda i rashoda'!F301+'Račun prihoda i rashoda'!F293+'Račun prihoda i rashoda'!F285+'Račun prihoda i rashoda'!F277+'Račun prihoda i rashoda'!F269+'Račun prihoda i rashoda'!F261+'Račun prihoda i rashoda'!F253+'Račun prihoda i rashoda'!F245+'Račun prihoda i rashoda'!F237+'Račun prihoda i rashoda'!F229+'Račun prihoda i rashoda'!F221+'Račun prihoda i rashoda'!F213+'Račun prihoda i rashoda'!F205+'Račun prihoda i rashoda'!F197+'Račun prihoda i rashoda'!F189+'Račun prihoda i rashoda'!F181+'Račun prihoda i rashoda'!F173+'Račun prihoda i rashoda'!F165+'Račun prihoda i rashoda'!F157+'Račun prihoda i rashoda'!F149+'Račun prihoda i rashoda'!F140+'Račun prihoda i rashoda'!F132+'Račun prihoda i rashoda'!F124+'Račun prihoda i rashoda'!F116</f>
        <v>4010</v>
      </c>
      <c r="D34" s="135">
        <f>'Račun prihoda i rashoda'!G387+'Račun prihoda i rashoda'!G378+'Račun prihoda i rashoda'!G370+'Račun prihoda i rashoda'!G362+'Račun prihoda i rashoda'!G354+'Račun prihoda i rashoda'!G346+'Račun prihoda i rashoda'!G335+'Račun prihoda i rashoda'!G326+'Račun prihoda i rashoda'!G317+'Račun prihoda i rashoda'!G309+'Račun prihoda i rashoda'!G301+'Račun prihoda i rashoda'!G293+'Račun prihoda i rashoda'!G285+'Račun prihoda i rashoda'!G277+'Račun prihoda i rashoda'!G269+'Račun prihoda i rashoda'!G261+'Račun prihoda i rashoda'!G253+'Račun prihoda i rashoda'!G245+'Račun prihoda i rashoda'!G237+'Račun prihoda i rashoda'!G229+'Račun prihoda i rashoda'!G221+'Račun prihoda i rashoda'!G213+'Račun prihoda i rashoda'!G205+'Račun prihoda i rashoda'!G197+'Račun prihoda i rashoda'!G189+'Račun prihoda i rashoda'!G181+'Račun prihoda i rashoda'!G173+'Račun prihoda i rashoda'!G165+'Račun prihoda i rashoda'!G157+'Račun prihoda i rashoda'!G149+'Račun prihoda i rashoda'!G140+'Račun prihoda i rashoda'!G132+'Račun prihoda i rashoda'!G124+'Račun prihoda i rashoda'!G116</f>
        <v>2810</v>
      </c>
      <c r="E34" s="135">
        <f>'Račun prihoda i rashoda'!H387+'Račun prihoda i rashoda'!H378+'Račun prihoda i rashoda'!H370+'Račun prihoda i rashoda'!H362+'Račun prihoda i rashoda'!H354+'Račun prihoda i rashoda'!H346+'Račun prihoda i rashoda'!H335+'Račun prihoda i rashoda'!H326+'Račun prihoda i rashoda'!H317+'Račun prihoda i rashoda'!H309+'Račun prihoda i rashoda'!H301+'Račun prihoda i rashoda'!H293+'Račun prihoda i rashoda'!H285+'Račun prihoda i rashoda'!H277+'Račun prihoda i rashoda'!H269+'Račun prihoda i rashoda'!H261+'Račun prihoda i rashoda'!H253+'Račun prihoda i rashoda'!H245+'Račun prihoda i rashoda'!H237+'Račun prihoda i rashoda'!H229+'Račun prihoda i rashoda'!H221+'Račun prihoda i rashoda'!H213+'Račun prihoda i rashoda'!H205+'Račun prihoda i rashoda'!H197+'Račun prihoda i rashoda'!H189+'Račun prihoda i rashoda'!H181+'Račun prihoda i rashoda'!H173+'Račun prihoda i rashoda'!H165+'Račun prihoda i rashoda'!H157+'Račun prihoda i rashoda'!H149+'Račun prihoda i rashoda'!H140+'Račun prihoda i rashoda'!H132+'Račun prihoda i rashoda'!H124+'Račun prihoda i rashoda'!H116</f>
        <v>13808.98</v>
      </c>
      <c r="F34" s="188">
        <f t="shared" si="13"/>
        <v>345.53980507212827</v>
      </c>
      <c r="G34" s="188">
        <f t="shared" si="14"/>
        <v>491.42277580071169</v>
      </c>
    </row>
    <row r="35" spans="1:7" ht="25.5" x14ac:dyDescent="0.25">
      <c r="A35" s="7" t="s">
        <v>120</v>
      </c>
      <c r="B35" s="115">
        <f t="shared" ref="B35" si="19">SUM(B36:B37)</f>
        <v>42601.979999999996</v>
      </c>
      <c r="C35" s="115">
        <f t="shared" ref="C35" si="20">SUM(C36:C37)</f>
        <v>33400</v>
      </c>
      <c r="D35" s="115">
        <f t="shared" ref="D35" si="21">SUM(D36:D37)</f>
        <v>60070</v>
      </c>
      <c r="E35" s="115">
        <f>SUM(E36:E37)</f>
        <v>54749.8</v>
      </c>
      <c r="F35" s="188">
        <f t="shared" si="13"/>
        <v>128.51468405928551</v>
      </c>
      <c r="G35" s="188">
        <f t="shared" si="14"/>
        <v>91.143332778425176</v>
      </c>
    </row>
    <row r="36" spans="1:7" ht="25.5" x14ac:dyDescent="0.25">
      <c r="A36" s="71" t="s">
        <v>121</v>
      </c>
      <c r="B36" s="140">
        <f>'Račun prihoda i rashoda'!E117+'Račun prihoda i rashoda'!E125+'Račun prihoda i rashoda'!E133+'Račun prihoda i rashoda'!E141+'Račun prihoda i rashoda'!E150+'Račun prihoda i rashoda'!E158+'Račun prihoda i rashoda'!E166+'Račun prihoda i rashoda'!E174+'Račun prihoda i rashoda'!E182+'Račun prihoda i rashoda'!E190+'Račun prihoda i rashoda'!E198+'Račun prihoda i rashoda'!E206+'Račun prihoda i rashoda'!E214+'Račun prihoda i rashoda'!E222+'Račun prihoda i rashoda'!E230+'Račun prihoda i rashoda'!E238+'Račun prihoda i rashoda'!E246+'Račun prihoda i rashoda'!E254+'Račun prihoda i rashoda'!E262+'Račun prihoda i rashoda'!E270+'Račun prihoda i rashoda'!E278+'Račun prihoda i rashoda'!E286+'Račun prihoda i rashoda'!E294+'Račun prihoda i rashoda'!E302+'Račun prihoda i rashoda'!E310+'Račun prihoda i rashoda'!E318+'Račun prihoda i rashoda'!E327+'Račun prihoda i rashoda'!E336+'Račun prihoda i rashoda'!E347+'Račun prihoda i rashoda'!E355+'Račun prihoda i rashoda'!E363+'Račun prihoda i rashoda'!E371+'Račun prihoda i rashoda'!E379+'Račun prihoda i rashoda'!E388</f>
        <v>10300.68</v>
      </c>
      <c r="C36" s="140">
        <f>'Račun prihoda i rashoda'!F117+'Račun prihoda i rashoda'!F125+'Račun prihoda i rashoda'!F133+'Račun prihoda i rashoda'!F141+'Račun prihoda i rashoda'!F150+'Račun prihoda i rashoda'!F158+'Račun prihoda i rashoda'!F166+'Račun prihoda i rashoda'!F174+'Račun prihoda i rashoda'!F182+'Račun prihoda i rashoda'!F190+'Račun prihoda i rashoda'!F198+'Račun prihoda i rashoda'!F206+'Račun prihoda i rashoda'!F214+'Račun prihoda i rashoda'!F222+'Račun prihoda i rashoda'!F230+'Račun prihoda i rashoda'!F238+'Račun prihoda i rashoda'!F246+'Račun prihoda i rashoda'!F254+'Račun prihoda i rashoda'!F262+'Račun prihoda i rashoda'!F270+'Račun prihoda i rashoda'!F278+'Račun prihoda i rashoda'!F286+'Račun prihoda i rashoda'!F294+'Račun prihoda i rashoda'!F302+'Račun prihoda i rashoda'!F310+'Račun prihoda i rashoda'!F318+'Račun prihoda i rashoda'!F327+'Račun prihoda i rashoda'!F336+'Račun prihoda i rashoda'!F347+'Račun prihoda i rashoda'!F355+'Račun prihoda i rashoda'!F363+'Račun prihoda i rashoda'!F371+'Račun prihoda i rashoda'!F379+'Račun prihoda i rashoda'!F388</f>
        <v>5380</v>
      </c>
      <c r="D36" s="140">
        <f>'Račun prihoda i rashoda'!G117+'Račun prihoda i rashoda'!G125+'Račun prihoda i rashoda'!G133+'Račun prihoda i rashoda'!G141+'Račun prihoda i rashoda'!G150+'Račun prihoda i rashoda'!G158+'Račun prihoda i rashoda'!G166+'Račun prihoda i rashoda'!G174+'Račun prihoda i rashoda'!G182+'Račun prihoda i rashoda'!G190+'Račun prihoda i rashoda'!G198+'Račun prihoda i rashoda'!G206+'Račun prihoda i rashoda'!G214+'Račun prihoda i rashoda'!G222+'Račun prihoda i rashoda'!G230+'Račun prihoda i rashoda'!G238+'Račun prihoda i rashoda'!G246+'Račun prihoda i rashoda'!G254+'Račun prihoda i rashoda'!G262+'Račun prihoda i rashoda'!G270+'Račun prihoda i rashoda'!G278+'Račun prihoda i rashoda'!G286+'Račun prihoda i rashoda'!G294+'Račun prihoda i rashoda'!G302+'Račun prihoda i rashoda'!G310+'Račun prihoda i rashoda'!G318+'Račun prihoda i rashoda'!G327+'Račun prihoda i rashoda'!G336+'Račun prihoda i rashoda'!G347+'Račun prihoda i rashoda'!G355+'Račun prihoda i rashoda'!G363+'Račun prihoda i rashoda'!G371+'Račun prihoda i rashoda'!G379+'Račun prihoda i rashoda'!G388</f>
        <v>6840</v>
      </c>
      <c r="E36" s="140">
        <f>'Račun prihoda i rashoda'!H117+'Račun prihoda i rashoda'!H125+'Račun prihoda i rashoda'!H133+'Račun prihoda i rashoda'!H141+'Račun prihoda i rashoda'!H150+'Račun prihoda i rashoda'!H158+'Račun prihoda i rashoda'!H166+'Račun prihoda i rashoda'!H174+'Račun prihoda i rashoda'!H182+'Račun prihoda i rashoda'!H190+'Račun prihoda i rashoda'!H198+'Račun prihoda i rashoda'!H206+'Račun prihoda i rashoda'!H214+'Račun prihoda i rashoda'!H222+'Račun prihoda i rashoda'!H230+'Račun prihoda i rashoda'!H238+'Račun prihoda i rashoda'!H246+'Račun prihoda i rashoda'!H254+'Račun prihoda i rashoda'!H262+'Račun prihoda i rashoda'!H270+'Račun prihoda i rashoda'!H278+'Račun prihoda i rashoda'!H286+'Račun prihoda i rashoda'!H294+'Račun prihoda i rashoda'!H302+'Račun prihoda i rashoda'!H310+'Račun prihoda i rashoda'!H318+'Račun prihoda i rashoda'!H327+'Račun prihoda i rashoda'!H336+'Račun prihoda i rashoda'!H347+'Račun prihoda i rashoda'!H355+'Račun prihoda i rashoda'!H363+'Račun prihoda i rashoda'!H371+'Račun prihoda i rashoda'!H379+'Račun prihoda i rashoda'!H388</f>
        <v>6987.7300000000005</v>
      </c>
      <c r="F36" s="188">
        <f t="shared" si="13"/>
        <v>67.837560238741517</v>
      </c>
      <c r="G36" s="188">
        <f t="shared" si="14"/>
        <v>102.15979532163743</v>
      </c>
    </row>
    <row r="37" spans="1:7" ht="25.5" x14ac:dyDescent="0.25">
      <c r="A37" s="72" t="s">
        <v>164</v>
      </c>
      <c r="B37" s="141">
        <f>'Račun prihoda i rashoda'!E389+'Račun prihoda i rashoda'!E380+'Račun prihoda i rashoda'!E372+'Račun prihoda i rashoda'!E364+'Račun prihoda i rashoda'!E356+'Račun prihoda i rashoda'!E348+'Račun prihoda i rashoda'!E337+'Račun prihoda i rashoda'!E328+'Račun prihoda i rashoda'!E319+'Račun prihoda i rashoda'!E311+'Račun prihoda i rashoda'!E303+'Račun prihoda i rashoda'!E295+'Račun prihoda i rashoda'!E287+'Račun prihoda i rashoda'!E279+'Račun prihoda i rashoda'!E271+'Račun prihoda i rashoda'!E263+'Račun prihoda i rashoda'!E255+'Račun prihoda i rashoda'!E247+'Račun prihoda i rashoda'!E239+'Račun prihoda i rashoda'!E231+'Račun prihoda i rashoda'!E223+'Račun prihoda i rashoda'!E215+'Račun prihoda i rashoda'!E207+'Račun prihoda i rashoda'!E199+'Račun prihoda i rashoda'!E191+'Račun prihoda i rashoda'!E183+'Račun prihoda i rashoda'!E175+'Račun prihoda i rashoda'!E167+'Račun prihoda i rashoda'!E159+'Račun prihoda i rashoda'!E151+'Račun prihoda i rashoda'!E142+'Račun prihoda i rashoda'!E134+'Račun prihoda i rashoda'!E126+'Račun prihoda i rashoda'!E118</f>
        <v>32301.3</v>
      </c>
      <c r="C37" s="141">
        <f>'Račun prihoda i rashoda'!F389+'Račun prihoda i rashoda'!F380+'Račun prihoda i rashoda'!F372+'Račun prihoda i rashoda'!F364+'Račun prihoda i rashoda'!F356+'Račun prihoda i rashoda'!F348+'Račun prihoda i rashoda'!F337+'Račun prihoda i rashoda'!F328+'Račun prihoda i rashoda'!F319+'Račun prihoda i rashoda'!F311+'Račun prihoda i rashoda'!F303+'Račun prihoda i rashoda'!F295+'Račun prihoda i rashoda'!F287+'Račun prihoda i rashoda'!F279+'Račun prihoda i rashoda'!F271+'Račun prihoda i rashoda'!F263+'Račun prihoda i rashoda'!F255+'Račun prihoda i rashoda'!F247+'Račun prihoda i rashoda'!F239+'Račun prihoda i rashoda'!F231+'Račun prihoda i rashoda'!F223+'Račun prihoda i rashoda'!F215+'Račun prihoda i rashoda'!F207+'Račun prihoda i rashoda'!F199+'Račun prihoda i rashoda'!F191+'Račun prihoda i rashoda'!F183+'Račun prihoda i rashoda'!F175+'Račun prihoda i rashoda'!F167+'Račun prihoda i rashoda'!F159+'Račun prihoda i rashoda'!F151+'Račun prihoda i rashoda'!F142+'Račun prihoda i rashoda'!F134+'Račun prihoda i rashoda'!F126+'Račun prihoda i rashoda'!F118</f>
        <v>28020</v>
      </c>
      <c r="D37" s="141">
        <f>'Račun prihoda i rashoda'!G389+'Račun prihoda i rashoda'!G380+'Račun prihoda i rashoda'!G372+'Račun prihoda i rashoda'!G364+'Račun prihoda i rashoda'!G356+'Račun prihoda i rashoda'!G348+'Račun prihoda i rashoda'!G337+'Račun prihoda i rashoda'!G328+'Račun prihoda i rashoda'!G319+'Račun prihoda i rashoda'!G311+'Račun prihoda i rashoda'!G303+'Račun prihoda i rashoda'!G295+'Račun prihoda i rashoda'!G287+'Račun prihoda i rashoda'!G279+'Račun prihoda i rashoda'!G271+'Račun prihoda i rashoda'!G263+'Račun prihoda i rashoda'!G255+'Račun prihoda i rashoda'!G247+'Račun prihoda i rashoda'!G239+'Račun prihoda i rashoda'!G231+'Račun prihoda i rashoda'!G223+'Račun prihoda i rashoda'!G215+'Račun prihoda i rashoda'!G207+'Račun prihoda i rashoda'!G199+'Račun prihoda i rashoda'!G191+'Račun prihoda i rashoda'!G183+'Račun prihoda i rashoda'!G175+'Račun prihoda i rashoda'!G167+'Račun prihoda i rashoda'!G159+'Račun prihoda i rashoda'!G151+'Račun prihoda i rashoda'!G142+'Račun prihoda i rashoda'!G134+'Račun prihoda i rashoda'!G126+'Račun prihoda i rashoda'!G118</f>
        <v>53230</v>
      </c>
      <c r="E37" s="141">
        <f>'Račun prihoda i rashoda'!H389+'Račun prihoda i rashoda'!H380+'Račun prihoda i rashoda'!H372+'Račun prihoda i rashoda'!H364+'Račun prihoda i rashoda'!H356+'Račun prihoda i rashoda'!H348+'Račun prihoda i rashoda'!H337+'Račun prihoda i rashoda'!H328+'Račun prihoda i rashoda'!H319+'Račun prihoda i rashoda'!H311+'Račun prihoda i rashoda'!H303+'Račun prihoda i rashoda'!H295+'Račun prihoda i rashoda'!H287+'Račun prihoda i rashoda'!H279+'Račun prihoda i rashoda'!H271+'Račun prihoda i rashoda'!H263+'Račun prihoda i rashoda'!H255+'Račun prihoda i rashoda'!H247+'Račun prihoda i rashoda'!H239+'Račun prihoda i rashoda'!H231+'Račun prihoda i rashoda'!H223+'Račun prihoda i rashoda'!H215+'Račun prihoda i rashoda'!H207+'Račun prihoda i rashoda'!H199+'Račun prihoda i rashoda'!H191+'Račun prihoda i rashoda'!H183+'Račun prihoda i rashoda'!H175+'Račun prihoda i rashoda'!H167+'Račun prihoda i rashoda'!H159+'Račun prihoda i rashoda'!H151+'Račun prihoda i rashoda'!H142+'Račun prihoda i rashoda'!H134+'Račun prihoda i rashoda'!H126+'Račun prihoda i rashoda'!H118</f>
        <v>47762.07</v>
      </c>
      <c r="F37" s="188">
        <f t="shared" si="13"/>
        <v>147.86423456641066</v>
      </c>
      <c r="G37" s="188">
        <f t="shared" si="14"/>
        <v>89.727728724403534</v>
      </c>
    </row>
    <row r="38" spans="1:7" x14ac:dyDescent="0.25">
      <c r="A38" s="62" t="s">
        <v>122</v>
      </c>
      <c r="B38" s="115">
        <f t="shared" ref="B38" si="22">SUM(B39:B40)</f>
        <v>706611.82</v>
      </c>
      <c r="C38" s="115">
        <f t="shared" ref="C38" si="23">SUM(C39:C40)</f>
        <v>720520</v>
      </c>
      <c r="D38" s="115">
        <f t="shared" ref="D38" si="24">SUM(D39:D40)</f>
        <v>856872</v>
      </c>
      <c r="E38" s="115">
        <f>SUM(E39:E40)</f>
        <v>853626.99999999988</v>
      </c>
      <c r="F38" s="188">
        <f t="shared" si="13"/>
        <v>120.80564969886861</v>
      </c>
      <c r="G38" s="188">
        <f t="shared" si="14"/>
        <v>99.621296996517543</v>
      </c>
    </row>
    <row r="39" spans="1:7" x14ac:dyDescent="0.25">
      <c r="A39" s="76" t="s">
        <v>165</v>
      </c>
      <c r="B39" s="142">
        <f>'Račun prihoda i rashoda'!E119+'Račun prihoda i rashoda'!E127+'Račun prihoda i rashoda'!E135+'Račun prihoda i rashoda'!E143+'Račun prihoda i rashoda'!E152+'Račun prihoda i rashoda'!E160+'Račun prihoda i rashoda'!E168+'Račun prihoda i rashoda'!E176+'Račun prihoda i rashoda'!E184+'Račun prihoda i rashoda'!E192+'Račun prihoda i rashoda'!E200+'Račun prihoda i rashoda'!E208+'Račun prihoda i rashoda'!E216+'Račun prihoda i rashoda'!E224+'Račun prihoda i rashoda'!E232+'Račun prihoda i rashoda'!E240+'Račun prihoda i rashoda'!E248+'Račun prihoda i rashoda'!E256+'Račun prihoda i rashoda'!E264+'Račun prihoda i rashoda'!E272+'Račun prihoda i rashoda'!E280+'Račun prihoda i rashoda'!E288+'Račun prihoda i rashoda'!E296+'Račun prihoda i rashoda'!E304+'Račun prihoda i rashoda'!E312+'Račun prihoda i rashoda'!E320+'Račun prihoda i rashoda'!E329+'Račun prihoda i rashoda'!E338+'Račun prihoda i rashoda'!E349+'Račun prihoda i rashoda'!E357+'Račun prihoda i rashoda'!E365+'Račun prihoda i rashoda'!E373+'Račun prihoda i rashoda'!E381+'Račun prihoda i rashoda'!E390</f>
        <v>4092.3199999999997</v>
      </c>
      <c r="C39" s="142">
        <f>'Račun prihoda i rashoda'!F119+'Račun prihoda i rashoda'!F127+'Račun prihoda i rashoda'!F135+'Račun prihoda i rashoda'!F143+'Račun prihoda i rashoda'!F152+'Račun prihoda i rashoda'!F160+'Račun prihoda i rashoda'!F168+'Račun prihoda i rashoda'!F176+'Račun prihoda i rashoda'!F184+'Račun prihoda i rashoda'!F192+'Račun prihoda i rashoda'!F200+'Račun prihoda i rashoda'!F208+'Račun prihoda i rashoda'!F216+'Račun prihoda i rashoda'!F224+'Račun prihoda i rashoda'!F232+'Račun prihoda i rashoda'!F240+'Račun prihoda i rashoda'!F248+'Račun prihoda i rashoda'!F256+'Račun prihoda i rashoda'!F264+'Račun prihoda i rashoda'!F272+'Račun prihoda i rashoda'!F280+'Račun prihoda i rashoda'!F288+'Račun prihoda i rashoda'!F296+'Račun prihoda i rashoda'!F304+'Račun prihoda i rashoda'!F312+'Račun prihoda i rashoda'!F320+'Račun prihoda i rashoda'!F329+'Račun prihoda i rashoda'!F338+'Račun prihoda i rashoda'!F349+'Račun prihoda i rashoda'!F357+'Račun prihoda i rashoda'!F365+'Račun prihoda i rashoda'!F373+'Račun prihoda i rashoda'!F381+'Račun prihoda i rashoda'!F390</f>
        <v>9660</v>
      </c>
      <c r="D39" s="142">
        <f>'Račun prihoda i rashoda'!G119+'Račun prihoda i rashoda'!G127+'Račun prihoda i rashoda'!G135+'Račun prihoda i rashoda'!G143+'Račun prihoda i rashoda'!G152+'Račun prihoda i rashoda'!G160+'Račun prihoda i rashoda'!G168+'Račun prihoda i rashoda'!G176+'Račun prihoda i rashoda'!G184+'Račun prihoda i rashoda'!G192+'Račun prihoda i rashoda'!G200+'Račun prihoda i rashoda'!G208+'Račun prihoda i rashoda'!G216+'Račun prihoda i rashoda'!G224+'Račun prihoda i rashoda'!G232+'Račun prihoda i rashoda'!G240+'Račun prihoda i rashoda'!G248+'Račun prihoda i rashoda'!G256+'Račun prihoda i rashoda'!G264+'Račun prihoda i rashoda'!G272+'Račun prihoda i rashoda'!G280+'Račun prihoda i rashoda'!G288+'Račun prihoda i rashoda'!G296+'Račun prihoda i rashoda'!G304+'Račun prihoda i rashoda'!G312+'Račun prihoda i rashoda'!G320+'Račun prihoda i rashoda'!G329+'Račun prihoda i rashoda'!G338+'Račun prihoda i rashoda'!G349+'Račun prihoda i rashoda'!G357+'Račun prihoda i rashoda'!G365+'Račun prihoda i rashoda'!G373+'Račun prihoda i rashoda'!G381+'Račun prihoda i rashoda'!G390</f>
        <v>7492</v>
      </c>
      <c r="E39" s="142">
        <f>'Račun prihoda i rashoda'!H119+'Račun prihoda i rashoda'!H127+'Račun prihoda i rashoda'!H135+'Račun prihoda i rashoda'!H143+'Račun prihoda i rashoda'!H152+'Račun prihoda i rashoda'!H160+'Račun prihoda i rashoda'!H168+'Račun prihoda i rashoda'!H176+'Račun prihoda i rashoda'!H184+'Račun prihoda i rashoda'!H192+'Račun prihoda i rashoda'!H200+'Račun prihoda i rashoda'!H208+'Račun prihoda i rashoda'!H216+'Račun prihoda i rashoda'!H224+'Račun prihoda i rashoda'!H232+'Račun prihoda i rashoda'!H240+'Račun prihoda i rashoda'!H248+'Račun prihoda i rashoda'!H256+'Račun prihoda i rashoda'!H264+'Račun prihoda i rashoda'!H272+'Račun prihoda i rashoda'!H280+'Račun prihoda i rashoda'!H288+'Račun prihoda i rashoda'!H296+'Račun prihoda i rashoda'!H304+'Račun prihoda i rashoda'!H312+'Račun prihoda i rashoda'!H320+'Račun prihoda i rashoda'!H329+'Račun prihoda i rashoda'!H338+'Račun prihoda i rashoda'!H349+'Račun prihoda i rashoda'!H357+'Račun prihoda i rashoda'!H365+'Račun prihoda i rashoda'!H373+'Račun prihoda i rashoda'!H381+'Račun prihoda i rashoda'!H390</f>
        <v>7139.6399999999994</v>
      </c>
      <c r="F39" s="188">
        <f t="shared" si="13"/>
        <v>174.46436251319543</v>
      </c>
      <c r="G39" s="188">
        <f t="shared" si="14"/>
        <v>95.296849973304859</v>
      </c>
    </row>
    <row r="40" spans="1:7" x14ac:dyDescent="0.25">
      <c r="A40" s="78" t="s">
        <v>123</v>
      </c>
      <c r="B40" s="143">
        <f>'Račun prihoda i rashoda'!E391+'Račun prihoda i rashoda'!E382+'Račun prihoda i rashoda'!E374+'Račun prihoda i rashoda'!E366+'Račun prihoda i rashoda'!E358+'Račun prihoda i rashoda'!E350+'Račun prihoda i rashoda'!E339+'Račun prihoda i rashoda'!E330+'Račun prihoda i rashoda'!E321+'Račun prihoda i rashoda'!E313+'Račun prihoda i rashoda'!E305+'Račun prihoda i rashoda'!E297+'Račun prihoda i rashoda'!E289+'Račun prihoda i rashoda'!E281+'Račun prihoda i rashoda'!E273+'Račun prihoda i rashoda'!E265+'Račun prihoda i rashoda'!E257+'Račun prihoda i rashoda'!E249+'Račun prihoda i rashoda'!E241+'Račun prihoda i rashoda'!E233+'Račun prihoda i rashoda'!E225+'Račun prihoda i rashoda'!E217+'Račun prihoda i rashoda'!E209+'Račun prihoda i rashoda'!E201+'Račun prihoda i rashoda'!E193+'Račun prihoda i rashoda'!E185+'Račun prihoda i rashoda'!E177+'Račun prihoda i rashoda'!E169+'Račun prihoda i rashoda'!E161+'Račun prihoda i rashoda'!E153+'Račun prihoda i rashoda'!E144+'Račun prihoda i rashoda'!E136+'Račun prihoda i rashoda'!E128+'Račun prihoda i rashoda'!E120</f>
        <v>702519.5</v>
      </c>
      <c r="C40" s="143">
        <f>'Račun prihoda i rashoda'!F391+'Račun prihoda i rashoda'!F382+'Račun prihoda i rashoda'!F374+'Račun prihoda i rashoda'!F366+'Račun prihoda i rashoda'!F358+'Račun prihoda i rashoda'!F350+'Račun prihoda i rashoda'!F339+'Račun prihoda i rashoda'!F330+'Račun prihoda i rashoda'!F321+'Račun prihoda i rashoda'!F313+'Račun prihoda i rashoda'!F305+'Račun prihoda i rashoda'!F297+'Račun prihoda i rashoda'!F289+'Račun prihoda i rashoda'!F281+'Račun prihoda i rashoda'!F273+'Račun prihoda i rashoda'!F265+'Račun prihoda i rashoda'!F257+'Račun prihoda i rashoda'!F249+'Račun prihoda i rashoda'!F241+'Račun prihoda i rashoda'!F233+'Račun prihoda i rashoda'!F225+'Račun prihoda i rashoda'!F217+'Račun prihoda i rashoda'!F209+'Račun prihoda i rashoda'!F201+'Račun prihoda i rashoda'!F193+'Račun prihoda i rashoda'!F185+'Račun prihoda i rashoda'!F177+'Račun prihoda i rashoda'!F169+'Račun prihoda i rashoda'!F161+'Račun prihoda i rashoda'!F153+'Račun prihoda i rashoda'!F144+'Račun prihoda i rashoda'!F136+'Račun prihoda i rashoda'!F128+'Račun prihoda i rashoda'!F120</f>
        <v>710860</v>
      </c>
      <c r="D40" s="143">
        <f>'Račun prihoda i rashoda'!G391+'Račun prihoda i rashoda'!G382+'Račun prihoda i rashoda'!G374+'Račun prihoda i rashoda'!G366+'Račun prihoda i rashoda'!G358+'Račun prihoda i rashoda'!G350+'Račun prihoda i rashoda'!G339+'Račun prihoda i rashoda'!G330+'Račun prihoda i rashoda'!G321+'Račun prihoda i rashoda'!G313+'Račun prihoda i rashoda'!G305+'Račun prihoda i rashoda'!G297+'Račun prihoda i rashoda'!G289+'Račun prihoda i rashoda'!G281+'Račun prihoda i rashoda'!G273+'Račun prihoda i rashoda'!G265+'Račun prihoda i rashoda'!G257+'Račun prihoda i rashoda'!G249+'Račun prihoda i rashoda'!G241+'Račun prihoda i rashoda'!G233+'Račun prihoda i rashoda'!G225+'Račun prihoda i rashoda'!G217+'Račun prihoda i rashoda'!G209+'Račun prihoda i rashoda'!G201+'Račun prihoda i rashoda'!G193+'Račun prihoda i rashoda'!G185+'Račun prihoda i rashoda'!G177+'Račun prihoda i rashoda'!G169+'Račun prihoda i rashoda'!G161+'Račun prihoda i rashoda'!G153+'Račun prihoda i rashoda'!G144+'Račun prihoda i rashoda'!G136+'Račun prihoda i rashoda'!G128+'Račun prihoda i rashoda'!G120</f>
        <v>849380</v>
      </c>
      <c r="E40" s="143">
        <f>'Račun prihoda i rashoda'!H391+'Račun prihoda i rashoda'!H382+'Račun prihoda i rashoda'!H374+'Račun prihoda i rashoda'!H366+'Račun prihoda i rashoda'!H358+'Račun prihoda i rashoda'!H350+'Račun prihoda i rashoda'!H339+'Račun prihoda i rashoda'!H330+'Račun prihoda i rashoda'!H321+'Račun prihoda i rashoda'!H313+'Račun prihoda i rashoda'!H305+'Račun prihoda i rashoda'!H297+'Račun prihoda i rashoda'!H289+'Račun prihoda i rashoda'!H281+'Račun prihoda i rashoda'!H273+'Račun prihoda i rashoda'!H265+'Račun prihoda i rashoda'!H257+'Račun prihoda i rashoda'!H249+'Račun prihoda i rashoda'!H241+'Račun prihoda i rashoda'!H233+'Račun prihoda i rashoda'!H225+'Račun prihoda i rashoda'!H217+'Račun prihoda i rashoda'!H209+'Račun prihoda i rashoda'!H201+'Račun prihoda i rashoda'!H193+'Račun prihoda i rashoda'!H185+'Račun prihoda i rashoda'!H177+'Račun prihoda i rashoda'!H169+'Račun prihoda i rashoda'!H161+'Račun prihoda i rashoda'!H153+'Račun prihoda i rashoda'!H144+'Račun prihoda i rashoda'!H136+'Račun prihoda i rashoda'!H128+'Račun prihoda i rashoda'!H120</f>
        <v>846487.35999999987</v>
      </c>
      <c r="F40" s="188">
        <f t="shared" si="13"/>
        <v>120.49307670463239</v>
      </c>
      <c r="G40" s="188">
        <f t="shared" si="14"/>
        <v>99.659441004026448</v>
      </c>
    </row>
    <row r="41" spans="1:7" x14ac:dyDescent="0.25">
      <c r="A41" s="62" t="s">
        <v>178</v>
      </c>
      <c r="B41" s="115">
        <f t="shared" ref="B41:E41" si="25">SUM(B42)</f>
        <v>1089.77</v>
      </c>
      <c r="C41" s="115">
        <f t="shared" si="25"/>
        <v>0</v>
      </c>
      <c r="D41" s="115">
        <f t="shared" si="25"/>
        <v>1800</v>
      </c>
      <c r="E41" s="115">
        <f t="shared" si="25"/>
        <v>968.82</v>
      </c>
      <c r="F41" s="188">
        <f t="shared" si="13"/>
        <v>88.901327803114427</v>
      </c>
      <c r="G41" s="188">
        <f t="shared" si="14"/>
        <v>53.823333333333338</v>
      </c>
    </row>
    <row r="42" spans="1:7" x14ac:dyDescent="0.25">
      <c r="A42" s="169" t="s">
        <v>179</v>
      </c>
      <c r="B42" s="168">
        <f>'Račun prihoda i rashoda'!E121+'Račun prihoda i rashoda'!E129+'Račun prihoda i rashoda'!E137+'Račun prihoda i rashoda'!E145+'Račun prihoda i rashoda'!E154+'Račun prihoda i rashoda'!E162+'Račun prihoda i rashoda'!E170+'Račun prihoda i rashoda'!E178+'Račun prihoda i rashoda'!E186+'Račun prihoda i rashoda'!E194+'Račun prihoda i rashoda'!E202+'Račun prihoda i rashoda'!E210+'Račun prihoda i rashoda'!E218+'Račun prihoda i rashoda'!E226+'Račun prihoda i rashoda'!E234+'Račun prihoda i rashoda'!E242+'Račun prihoda i rashoda'!E250+'Račun prihoda i rashoda'!E258+'Račun prihoda i rashoda'!E266+'Račun prihoda i rashoda'!E274+'Račun prihoda i rashoda'!E282+'Račun prihoda i rashoda'!E290+'Račun prihoda i rashoda'!E298+'Račun prihoda i rashoda'!E306+'Račun prihoda i rashoda'!E314+'Račun prihoda i rashoda'!E322+'Račun prihoda i rashoda'!E331+'Račun prihoda i rashoda'!E340+'Račun prihoda i rashoda'!E351+'Račun prihoda i rashoda'!E359+'Račun prihoda i rashoda'!E367+'Račun prihoda i rashoda'!E375+'Račun prihoda i rashoda'!E383+'Račun prihoda i rashoda'!E392</f>
        <v>1089.77</v>
      </c>
      <c r="C42" s="168">
        <f>'Račun prihoda i rashoda'!F121+'Račun prihoda i rashoda'!F129+'Račun prihoda i rashoda'!F137+'Račun prihoda i rashoda'!F145+'Račun prihoda i rashoda'!F154+'Račun prihoda i rashoda'!F162+'Račun prihoda i rashoda'!F170+'Račun prihoda i rashoda'!F178+'Račun prihoda i rashoda'!F186+'Račun prihoda i rashoda'!F194+'Račun prihoda i rashoda'!F202+'Račun prihoda i rashoda'!F210+'Račun prihoda i rashoda'!F218+'Račun prihoda i rashoda'!F226+'Račun prihoda i rashoda'!F234+'Račun prihoda i rashoda'!F242+'Račun prihoda i rashoda'!F250+'Račun prihoda i rashoda'!F258+'Račun prihoda i rashoda'!F266+'Račun prihoda i rashoda'!F274+'Račun prihoda i rashoda'!F282+'Račun prihoda i rashoda'!F290+'Račun prihoda i rashoda'!F298+'Račun prihoda i rashoda'!F306+'Račun prihoda i rashoda'!F314+'Račun prihoda i rashoda'!F322+'Račun prihoda i rashoda'!F331+'Račun prihoda i rashoda'!F340+'Račun prihoda i rashoda'!F351+'Račun prihoda i rashoda'!F359+'Račun prihoda i rashoda'!F367+'Račun prihoda i rashoda'!F375+'Račun prihoda i rashoda'!F383+'Račun prihoda i rashoda'!F392</f>
        <v>0</v>
      </c>
      <c r="D42" s="168">
        <f>'Račun prihoda i rashoda'!G121+'Račun prihoda i rashoda'!G129+'Račun prihoda i rashoda'!G137+'Račun prihoda i rashoda'!G145+'Račun prihoda i rashoda'!G154+'Račun prihoda i rashoda'!G162+'Račun prihoda i rashoda'!G170+'Račun prihoda i rashoda'!G178+'Račun prihoda i rashoda'!G186+'Račun prihoda i rashoda'!G194+'Račun prihoda i rashoda'!G202+'Račun prihoda i rashoda'!G210+'Račun prihoda i rashoda'!G218+'Račun prihoda i rashoda'!G226+'Račun prihoda i rashoda'!G234+'Račun prihoda i rashoda'!G242+'Račun prihoda i rashoda'!G250+'Račun prihoda i rashoda'!G258+'Račun prihoda i rashoda'!G266+'Račun prihoda i rashoda'!G274+'Račun prihoda i rashoda'!G282+'Račun prihoda i rashoda'!G290+'Račun prihoda i rashoda'!G298+'Račun prihoda i rashoda'!G306+'Račun prihoda i rashoda'!G314+'Račun prihoda i rashoda'!G322+'Račun prihoda i rashoda'!G331+'Račun prihoda i rashoda'!G340+'Račun prihoda i rashoda'!G351+'Račun prihoda i rashoda'!G359+'Račun prihoda i rashoda'!G367+'Račun prihoda i rashoda'!G375+'Račun prihoda i rashoda'!G383+'Račun prihoda i rashoda'!G392</f>
        <v>1800</v>
      </c>
      <c r="E42" s="168">
        <f>'Račun prihoda i rashoda'!H121+'Račun prihoda i rashoda'!H129+'Račun prihoda i rashoda'!H137+'Račun prihoda i rashoda'!H145+'Račun prihoda i rashoda'!H154+'Račun prihoda i rashoda'!H162+'Račun prihoda i rashoda'!H170+'Račun prihoda i rashoda'!H178+'Račun prihoda i rashoda'!H186+'Račun prihoda i rashoda'!H194+'Račun prihoda i rashoda'!H202+'Račun prihoda i rashoda'!H210+'Račun prihoda i rashoda'!H218+'Račun prihoda i rashoda'!H226+'Račun prihoda i rashoda'!H234+'Račun prihoda i rashoda'!H242+'Račun prihoda i rashoda'!H250+'Račun prihoda i rashoda'!H258+'Račun prihoda i rashoda'!H266+'Račun prihoda i rashoda'!H274+'Račun prihoda i rashoda'!H282+'Račun prihoda i rashoda'!H290+'Račun prihoda i rashoda'!H298+'Račun prihoda i rashoda'!H306+'Račun prihoda i rashoda'!H314+'Račun prihoda i rashoda'!H322+'Račun prihoda i rashoda'!H331+'Račun prihoda i rashoda'!H340+'Račun prihoda i rashoda'!H351+'Račun prihoda i rashoda'!H359+'Račun prihoda i rashoda'!H367+'Račun prihoda i rashoda'!H375+'Račun prihoda i rashoda'!H383+'Račun prihoda i rashoda'!H392</f>
        <v>968.82</v>
      </c>
      <c r="F42" s="188">
        <f t="shared" si="13"/>
        <v>88.901327803114427</v>
      </c>
      <c r="G42" s="188">
        <f t="shared" si="14"/>
        <v>53.823333333333338</v>
      </c>
    </row>
  </sheetData>
  <mergeCells count="6">
    <mergeCell ref="A1:G1"/>
    <mergeCell ref="A26:E26"/>
    <mergeCell ref="A7:G7"/>
    <mergeCell ref="A5:G5"/>
    <mergeCell ref="A3:G3"/>
    <mergeCell ref="A2:G2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8" sqref="A8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171"/>
      <c r="I1" s="171"/>
    </row>
    <row r="2" spans="1:9" ht="18" customHeight="1" x14ac:dyDescent="0.25">
      <c r="A2" s="232" t="s">
        <v>168</v>
      </c>
      <c r="B2" s="232"/>
      <c r="C2" s="232"/>
      <c r="D2" s="232"/>
      <c r="E2" s="232"/>
      <c r="F2" s="232"/>
      <c r="G2" s="232"/>
    </row>
    <row r="3" spans="1:9" ht="15.75" x14ac:dyDescent="0.25">
      <c r="A3" s="211" t="s">
        <v>29</v>
      </c>
      <c r="B3" s="211"/>
      <c r="C3" s="211"/>
      <c r="D3" s="211"/>
      <c r="E3" s="211"/>
      <c r="F3" s="211"/>
      <c r="G3" s="211"/>
    </row>
    <row r="4" spans="1:9" ht="18" x14ac:dyDescent="0.25">
      <c r="A4" s="20"/>
      <c r="B4" s="20"/>
      <c r="C4" s="20"/>
      <c r="D4" s="4"/>
      <c r="E4" s="4"/>
    </row>
    <row r="5" spans="1:9" ht="18" customHeight="1" x14ac:dyDescent="0.25">
      <c r="A5" s="211" t="s">
        <v>7</v>
      </c>
      <c r="B5" s="211"/>
      <c r="C5" s="211"/>
      <c r="D5" s="211"/>
      <c r="E5" s="211"/>
      <c r="F5" s="211"/>
      <c r="G5" s="211"/>
    </row>
    <row r="6" spans="1:9" ht="18" x14ac:dyDescent="0.25">
      <c r="A6" s="20"/>
      <c r="B6" s="20"/>
      <c r="C6" s="20"/>
      <c r="D6" s="4"/>
      <c r="E6" s="4"/>
    </row>
    <row r="7" spans="1:9" ht="15.75" customHeight="1" x14ac:dyDescent="0.25">
      <c r="A7" s="211" t="s">
        <v>17</v>
      </c>
      <c r="B7" s="211"/>
      <c r="C7" s="211"/>
      <c r="D7" s="211"/>
      <c r="E7" s="211"/>
      <c r="F7" s="211"/>
      <c r="G7" s="211"/>
    </row>
    <row r="8" spans="1:9" ht="18" x14ac:dyDescent="0.25">
      <c r="A8" s="20"/>
      <c r="B8" s="20"/>
      <c r="C8" s="20"/>
      <c r="D8" s="4"/>
      <c r="E8" s="4"/>
    </row>
    <row r="9" spans="1:9" ht="38.25" x14ac:dyDescent="0.25">
      <c r="A9" s="16" t="s">
        <v>18</v>
      </c>
      <c r="B9" s="16" t="s">
        <v>188</v>
      </c>
      <c r="C9" s="16" t="s">
        <v>167</v>
      </c>
      <c r="D9" s="16" t="s">
        <v>187</v>
      </c>
      <c r="E9" s="16" t="s">
        <v>189</v>
      </c>
      <c r="F9" s="16" t="s">
        <v>194</v>
      </c>
      <c r="G9" s="16" t="s">
        <v>191</v>
      </c>
    </row>
    <row r="10" spans="1:9" x14ac:dyDescent="0.25">
      <c r="A10" s="16">
        <v>1</v>
      </c>
      <c r="B10" s="15">
        <v>2</v>
      </c>
      <c r="C10" s="15">
        <v>3</v>
      </c>
      <c r="D10" s="15">
        <v>4</v>
      </c>
      <c r="E10" s="15">
        <v>5</v>
      </c>
      <c r="F10" s="187">
        <v>6</v>
      </c>
      <c r="G10" s="187">
        <v>7</v>
      </c>
    </row>
    <row r="11" spans="1:9" ht="15.75" customHeight="1" x14ac:dyDescent="0.25">
      <c r="A11" s="7" t="s">
        <v>19</v>
      </c>
      <c r="B11" s="115">
        <f t="shared" ref="B11:E11" si="0">B12+B15+B18</f>
        <v>756526.10999999987</v>
      </c>
      <c r="C11" s="115">
        <f t="shared" si="0"/>
        <v>761206</v>
      </c>
      <c r="D11" s="115">
        <f t="shared" si="0"/>
        <v>924039</v>
      </c>
      <c r="E11" s="115">
        <f t="shared" si="0"/>
        <v>925473.19</v>
      </c>
      <c r="F11" s="113">
        <f>(E11/B11)*100</f>
        <v>122.33195626255386</v>
      </c>
      <c r="G11" s="113">
        <f>(E11/D11)*100</f>
        <v>100.15520881694387</v>
      </c>
    </row>
    <row r="12" spans="1:9" ht="15.75" customHeight="1" x14ac:dyDescent="0.25">
      <c r="A12" s="7" t="s">
        <v>20</v>
      </c>
      <c r="B12" s="130"/>
      <c r="C12" s="130"/>
      <c r="D12" s="130"/>
      <c r="E12" s="130"/>
      <c r="F12" s="113"/>
      <c r="G12" s="113"/>
    </row>
    <row r="13" spans="1:9" s="27" customFormat="1" ht="25.5" x14ac:dyDescent="0.25">
      <c r="A13" s="13" t="s">
        <v>21</v>
      </c>
      <c r="B13" s="117"/>
      <c r="C13" s="117"/>
      <c r="D13" s="117"/>
      <c r="E13" s="117"/>
      <c r="F13" s="113"/>
      <c r="G13" s="113"/>
    </row>
    <row r="14" spans="1:9" s="27" customFormat="1" x14ac:dyDescent="0.25">
      <c r="A14" s="54" t="s">
        <v>22</v>
      </c>
      <c r="B14" s="117"/>
      <c r="C14" s="117"/>
      <c r="D14" s="117"/>
      <c r="E14" s="117"/>
      <c r="F14" s="113"/>
      <c r="G14" s="113"/>
    </row>
    <row r="15" spans="1:9" x14ac:dyDescent="0.25">
      <c r="A15" s="10" t="s">
        <v>103</v>
      </c>
      <c r="B15" s="115">
        <f t="shared" ref="B15:E15" si="1">B16+B17</f>
        <v>756526.10999999987</v>
      </c>
      <c r="C15" s="115">
        <f t="shared" si="1"/>
        <v>761206</v>
      </c>
      <c r="D15" s="115">
        <f t="shared" si="1"/>
        <v>924039</v>
      </c>
      <c r="E15" s="115">
        <f t="shared" si="1"/>
        <v>925473.19</v>
      </c>
      <c r="F15" s="113">
        <f t="shared" ref="F15:F17" si="2">(E15/B15)*100</f>
        <v>122.33195626255386</v>
      </c>
      <c r="G15" s="113">
        <f t="shared" ref="G15:G17" si="3">(E15/D15)*100</f>
        <v>100.15520881694387</v>
      </c>
    </row>
    <row r="16" spans="1:9" s="27" customFormat="1" x14ac:dyDescent="0.25">
      <c r="A16" s="54" t="s">
        <v>97</v>
      </c>
      <c r="B16" s="116">
        <f>('Račun prihoda i rashoda'!E112+'Račun prihoda i rashoda'!E342)-B17</f>
        <v>723445.41999999993</v>
      </c>
      <c r="C16" s="116">
        <f>('Račun prihoda i rashoda'!F112+'Račun prihoda i rashoda'!F342)-C17</f>
        <v>716346</v>
      </c>
      <c r="D16" s="116">
        <f>('Račun prihoda i rashoda'!G112+'Račun prihoda i rashoda'!G342)-D17</f>
        <v>883325</v>
      </c>
      <c r="E16" s="116">
        <f>('Račun prihoda i rashoda'!H112+'Račun prihoda i rashoda'!H342)-E17</f>
        <v>885749.40999999992</v>
      </c>
      <c r="F16" s="113">
        <f t="shared" si="2"/>
        <v>122.4348631580251</v>
      </c>
      <c r="G16" s="113">
        <f t="shared" si="3"/>
        <v>100.2744640987179</v>
      </c>
    </row>
    <row r="17" spans="1:7" s="27" customFormat="1" x14ac:dyDescent="0.25">
      <c r="A17" s="54" t="s">
        <v>104</v>
      </c>
      <c r="B17" s="116">
        <f>'Račun prihoda i rashoda'!E187</f>
        <v>33080.69</v>
      </c>
      <c r="C17" s="116">
        <f>'Račun prihoda i rashoda'!F187</f>
        <v>44860</v>
      </c>
      <c r="D17" s="116">
        <f>'Račun prihoda i rashoda'!G187</f>
        <v>40714</v>
      </c>
      <c r="E17" s="116">
        <f>'Račun prihoda i rashoda'!H187</f>
        <v>39723.78</v>
      </c>
      <c r="F17" s="113">
        <f t="shared" si="2"/>
        <v>120.08147351219094</v>
      </c>
      <c r="G17" s="113">
        <f t="shared" si="3"/>
        <v>97.567863634130759</v>
      </c>
    </row>
    <row r="18" spans="1:7" x14ac:dyDescent="0.25">
      <c r="A18" s="7" t="s">
        <v>23</v>
      </c>
      <c r="B18" s="113"/>
      <c r="C18" s="113"/>
      <c r="D18" s="113"/>
      <c r="E18" s="114"/>
      <c r="F18" s="113"/>
      <c r="G18" s="113"/>
    </row>
    <row r="19" spans="1:7" s="27" customFormat="1" ht="25.5" x14ac:dyDescent="0.25">
      <c r="A19" s="14" t="s">
        <v>24</v>
      </c>
      <c r="B19" s="117"/>
      <c r="C19" s="117"/>
      <c r="D19" s="117"/>
      <c r="E19" s="131"/>
      <c r="F19" s="113"/>
      <c r="G19" s="113"/>
    </row>
  </sheetData>
  <mergeCells count="5">
    <mergeCell ref="A7:G7"/>
    <mergeCell ref="A5:G5"/>
    <mergeCell ref="A3:G3"/>
    <mergeCell ref="A2:G2"/>
    <mergeCell ref="A1:G1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6" sqref="A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10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18" customHeight="1" x14ac:dyDescent="0.25">
      <c r="A2" s="232" t="s">
        <v>168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ht="15.75" customHeight="1" x14ac:dyDescent="0.25">
      <c r="A3" s="211" t="s">
        <v>29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18" x14ac:dyDescent="0.25">
      <c r="A4" s="3"/>
      <c r="B4" s="3"/>
      <c r="C4" s="3"/>
      <c r="D4" s="3"/>
      <c r="E4" s="3"/>
      <c r="F4" s="3"/>
      <c r="G4" s="4"/>
      <c r="H4" s="4"/>
    </row>
    <row r="5" spans="1:10" ht="18" customHeight="1" x14ac:dyDescent="0.25">
      <c r="A5" s="211" t="s">
        <v>25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 ht="18" x14ac:dyDescent="0.25">
      <c r="A6" s="3"/>
      <c r="B6" s="3"/>
      <c r="C6" s="3"/>
      <c r="D6" s="3"/>
      <c r="E6" s="3"/>
      <c r="F6" s="3"/>
      <c r="G6" s="4"/>
      <c r="H6" s="4"/>
    </row>
    <row r="7" spans="1:10" ht="38.25" x14ac:dyDescent="0.25">
      <c r="A7" s="16" t="s">
        <v>8</v>
      </c>
      <c r="B7" s="15" t="s">
        <v>9</v>
      </c>
      <c r="C7" s="15" t="s">
        <v>10</v>
      </c>
      <c r="D7" s="15" t="s">
        <v>44</v>
      </c>
      <c r="E7" s="16" t="s">
        <v>188</v>
      </c>
      <c r="F7" s="16" t="s">
        <v>167</v>
      </c>
      <c r="G7" s="16" t="s">
        <v>187</v>
      </c>
      <c r="H7" s="16" t="s">
        <v>189</v>
      </c>
      <c r="I7" s="16" t="s">
        <v>194</v>
      </c>
      <c r="J7" s="16" t="s">
        <v>191</v>
      </c>
    </row>
    <row r="8" spans="1:10" x14ac:dyDescent="0.25">
      <c r="A8" s="233">
        <v>1</v>
      </c>
      <c r="B8" s="234"/>
      <c r="C8" s="234"/>
      <c r="D8" s="235"/>
      <c r="E8" s="15">
        <v>2</v>
      </c>
      <c r="F8" s="15">
        <v>3</v>
      </c>
      <c r="G8" s="15">
        <v>4</v>
      </c>
      <c r="H8" s="15">
        <v>5</v>
      </c>
      <c r="I8" s="187">
        <v>6</v>
      </c>
      <c r="J8" s="187">
        <v>7</v>
      </c>
    </row>
    <row r="9" spans="1:10" ht="25.5" x14ac:dyDescent="0.25">
      <c r="A9" s="7">
        <v>8</v>
      </c>
      <c r="B9" s="7"/>
      <c r="C9" s="7"/>
      <c r="D9" s="7" t="s">
        <v>26</v>
      </c>
      <c r="E9" s="112">
        <f t="shared" ref="E9:H10" si="0">E10</f>
        <v>0</v>
      </c>
      <c r="F9" s="112">
        <f t="shared" si="0"/>
        <v>0</v>
      </c>
      <c r="G9" s="112">
        <f t="shared" si="0"/>
        <v>0</v>
      </c>
      <c r="H9" s="112">
        <f t="shared" si="0"/>
        <v>0</v>
      </c>
      <c r="I9" s="113"/>
      <c r="J9" s="113"/>
    </row>
    <row r="10" spans="1:10" x14ac:dyDescent="0.25">
      <c r="A10" s="7"/>
      <c r="B10" s="12">
        <v>84</v>
      </c>
      <c r="C10" s="12"/>
      <c r="D10" s="12" t="s">
        <v>33</v>
      </c>
      <c r="E10" s="112">
        <f t="shared" si="0"/>
        <v>0</v>
      </c>
      <c r="F10" s="112">
        <f t="shared" si="0"/>
        <v>0</v>
      </c>
      <c r="G10" s="112">
        <f t="shared" si="0"/>
        <v>0</v>
      </c>
      <c r="H10" s="112">
        <f t="shared" si="0"/>
        <v>0</v>
      </c>
      <c r="I10" s="113"/>
      <c r="J10" s="113"/>
    </row>
    <row r="11" spans="1:10" ht="25.5" x14ac:dyDescent="0.25">
      <c r="A11" s="8"/>
      <c r="B11" s="8"/>
      <c r="C11" s="9">
        <v>81</v>
      </c>
      <c r="D11" s="13" t="s">
        <v>34</v>
      </c>
      <c r="E11" s="113">
        <v>0</v>
      </c>
      <c r="F11" s="113">
        <v>0</v>
      </c>
      <c r="G11" s="113">
        <v>0</v>
      </c>
      <c r="H11" s="113">
        <v>0</v>
      </c>
      <c r="I11" s="113"/>
      <c r="J11" s="113"/>
    </row>
    <row r="12" spans="1:10" ht="25.5" x14ac:dyDescent="0.25">
      <c r="A12" s="10">
        <v>5</v>
      </c>
      <c r="B12" s="11"/>
      <c r="C12" s="11"/>
      <c r="D12" s="21" t="s">
        <v>27</v>
      </c>
      <c r="E12" s="112">
        <f t="shared" ref="E12:H12" si="1">E13</f>
        <v>0</v>
      </c>
      <c r="F12" s="112">
        <f t="shared" si="1"/>
        <v>0</v>
      </c>
      <c r="G12" s="112">
        <f t="shared" si="1"/>
        <v>0</v>
      </c>
      <c r="H12" s="112">
        <f t="shared" si="1"/>
        <v>0</v>
      </c>
      <c r="I12" s="113"/>
      <c r="J12" s="113"/>
    </row>
    <row r="13" spans="1:10" ht="25.5" x14ac:dyDescent="0.25">
      <c r="A13" s="12"/>
      <c r="B13" s="12">
        <v>54</v>
      </c>
      <c r="C13" s="12"/>
      <c r="D13" s="22" t="s">
        <v>35</v>
      </c>
      <c r="E13" s="112">
        <f t="shared" ref="E13:H13" si="2">SUM(E14:E15)</f>
        <v>0</v>
      </c>
      <c r="F13" s="112">
        <f t="shared" si="2"/>
        <v>0</v>
      </c>
      <c r="G13" s="112">
        <f t="shared" si="2"/>
        <v>0</v>
      </c>
      <c r="H13" s="112">
        <f t="shared" si="2"/>
        <v>0</v>
      </c>
      <c r="I13" s="113"/>
      <c r="J13" s="113"/>
    </row>
    <row r="14" spans="1:10" x14ac:dyDescent="0.25">
      <c r="A14" s="12"/>
      <c r="B14" s="12"/>
      <c r="C14" s="9">
        <v>11</v>
      </c>
      <c r="D14" s="9" t="s">
        <v>12</v>
      </c>
      <c r="E14" s="113">
        <v>0</v>
      </c>
      <c r="F14" s="113">
        <v>0</v>
      </c>
      <c r="G14" s="113">
        <v>0</v>
      </c>
      <c r="H14" s="114">
        <v>0</v>
      </c>
      <c r="I14" s="113"/>
      <c r="J14" s="113"/>
    </row>
    <row r="15" spans="1:10" x14ac:dyDescent="0.25">
      <c r="A15" s="12"/>
      <c r="B15" s="12"/>
      <c r="C15" s="9">
        <v>31</v>
      </c>
      <c r="D15" s="9" t="s">
        <v>36</v>
      </c>
      <c r="E15" s="113">
        <v>0</v>
      </c>
      <c r="F15" s="113">
        <v>0</v>
      </c>
      <c r="G15" s="113">
        <v>0</v>
      </c>
      <c r="H15" s="114">
        <v>0</v>
      </c>
      <c r="I15" s="113"/>
      <c r="J15" s="113"/>
    </row>
  </sheetData>
  <mergeCells count="5">
    <mergeCell ref="A8:D8"/>
    <mergeCell ref="A5:J5"/>
    <mergeCell ref="A3:J3"/>
    <mergeCell ref="A2:J2"/>
    <mergeCell ref="A1:J1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A6" sqref="A6"/>
    </sheetView>
  </sheetViews>
  <sheetFormatPr defaultRowHeight="15" x14ac:dyDescent="0.25"/>
  <cols>
    <col min="1" max="5" width="25.28515625" customWidth="1"/>
  </cols>
  <sheetData>
    <row r="1" spans="1:9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171"/>
      <c r="I1" s="171"/>
    </row>
    <row r="2" spans="1:9" ht="18" customHeight="1" x14ac:dyDescent="0.25">
      <c r="A2" s="232" t="s">
        <v>168</v>
      </c>
      <c r="B2" s="232"/>
      <c r="C2" s="232"/>
      <c r="D2" s="232"/>
      <c r="E2" s="232"/>
      <c r="F2" s="232"/>
      <c r="G2" s="232"/>
    </row>
    <row r="3" spans="1:9" ht="15.75" customHeight="1" x14ac:dyDescent="0.25">
      <c r="A3" s="211" t="s">
        <v>29</v>
      </c>
      <c r="B3" s="211"/>
      <c r="C3" s="211"/>
      <c r="D3" s="211"/>
      <c r="E3" s="211"/>
      <c r="F3" s="211"/>
      <c r="G3" s="211"/>
    </row>
    <row r="4" spans="1:9" ht="18" x14ac:dyDescent="0.25">
      <c r="A4" s="20"/>
      <c r="B4" s="20"/>
      <c r="C4" s="20"/>
      <c r="D4" s="4"/>
      <c r="E4" s="4"/>
    </row>
    <row r="5" spans="1:9" ht="18" customHeight="1" x14ac:dyDescent="0.25">
      <c r="A5" s="211" t="s">
        <v>127</v>
      </c>
      <c r="B5" s="211"/>
      <c r="C5" s="211"/>
      <c r="D5" s="211"/>
      <c r="E5" s="211"/>
      <c r="F5" s="211"/>
      <c r="G5" s="211"/>
    </row>
    <row r="6" spans="1:9" ht="18" x14ac:dyDescent="0.25">
      <c r="A6" s="20"/>
      <c r="B6" s="20"/>
      <c r="C6" s="20"/>
      <c r="D6" s="4"/>
      <c r="E6" s="4"/>
    </row>
    <row r="7" spans="1:9" ht="38.25" x14ac:dyDescent="0.25">
      <c r="A7" s="15" t="s">
        <v>117</v>
      </c>
      <c r="B7" s="16" t="s">
        <v>188</v>
      </c>
      <c r="C7" s="16" t="s">
        <v>167</v>
      </c>
      <c r="D7" s="16" t="s">
        <v>187</v>
      </c>
      <c r="E7" s="16" t="s">
        <v>189</v>
      </c>
      <c r="F7" s="16" t="s">
        <v>194</v>
      </c>
      <c r="G7" s="16" t="s">
        <v>191</v>
      </c>
    </row>
    <row r="8" spans="1:9" x14ac:dyDescent="0.25">
      <c r="A8" s="191">
        <v>1</v>
      </c>
      <c r="B8" s="192">
        <v>2</v>
      </c>
      <c r="C8" s="192">
        <v>3</v>
      </c>
      <c r="D8" s="192">
        <v>4</v>
      </c>
      <c r="E8" s="192">
        <v>5</v>
      </c>
      <c r="F8" s="187">
        <v>6</v>
      </c>
      <c r="G8" s="187">
        <v>7</v>
      </c>
    </row>
    <row r="9" spans="1:9" x14ac:dyDescent="0.25">
      <c r="A9" s="7" t="s">
        <v>128</v>
      </c>
      <c r="B9" s="113"/>
      <c r="C9" s="113"/>
      <c r="D9" s="113"/>
      <c r="E9" s="113"/>
      <c r="F9" s="178"/>
      <c r="G9" s="178"/>
    </row>
    <row r="10" spans="1:9" ht="25.5" x14ac:dyDescent="0.25">
      <c r="A10" s="7" t="s">
        <v>129</v>
      </c>
      <c r="B10" s="113"/>
      <c r="C10" s="113"/>
      <c r="D10" s="113"/>
      <c r="E10" s="113"/>
      <c r="F10" s="178"/>
      <c r="G10" s="178"/>
    </row>
    <row r="11" spans="1:9" ht="25.5" x14ac:dyDescent="0.25">
      <c r="A11" s="13" t="s">
        <v>130</v>
      </c>
      <c r="B11" s="113"/>
      <c r="C11" s="113"/>
      <c r="D11" s="113"/>
      <c r="E11" s="113"/>
      <c r="F11" s="178"/>
      <c r="G11" s="178"/>
    </row>
    <row r="12" spans="1:9" x14ac:dyDescent="0.25">
      <c r="A12" s="13"/>
      <c r="B12" s="113"/>
      <c r="C12" s="113"/>
      <c r="D12" s="113"/>
      <c r="E12" s="113"/>
      <c r="F12" s="178"/>
      <c r="G12" s="178"/>
    </row>
    <row r="13" spans="1:9" x14ac:dyDescent="0.25">
      <c r="A13" s="7" t="s">
        <v>131</v>
      </c>
      <c r="B13" s="113"/>
      <c r="C13" s="113"/>
      <c r="D13" s="113"/>
      <c r="E13" s="113"/>
      <c r="F13" s="178"/>
      <c r="G13" s="178"/>
    </row>
    <row r="14" spans="1:9" x14ac:dyDescent="0.25">
      <c r="A14" s="21" t="s">
        <v>118</v>
      </c>
      <c r="B14" s="113"/>
      <c r="C14" s="113"/>
      <c r="D14" s="113"/>
      <c r="E14" s="113"/>
      <c r="F14" s="178"/>
      <c r="G14" s="178"/>
    </row>
    <row r="15" spans="1:9" x14ac:dyDescent="0.25">
      <c r="A15" s="9" t="s">
        <v>119</v>
      </c>
      <c r="B15" s="113"/>
      <c r="C15" s="113"/>
      <c r="D15" s="113"/>
      <c r="E15" s="114"/>
      <c r="F15" s="178"/>
      <c r="G15" s="178"/>
    </row>
    <row r="16" spans="1:9" x14ac:dyDescent="0.25">
      <c r="A16" s="21" t="s">
        <v>125</v>
      </c>
      <c r="B16" s="113"/>
      <c r="C16" s="113"/>
      <c r="D16" s="113"/>
      <c r="E16" s="114"/>
      <c r="F16" s="178"/>
      <c r="G16" s="178"/>
    </row>
    <row r="17" spans="1:7" x14ac:dyDescent="0.25">
      <c r="A17" s="9" t="s">
        <v>126</v>
      </c>
      <c r="B17" s="113"/>
      <c r="C17" s="113"/>
      <c r="D17" s="113"/>
      <c r="E17" s="114"/>
      <c r="F17" s="178"/>
      <c r="G17" s="178"/>
    </row>
  </sheetData>
  <mergeCells count="4">
    <mergeCell ref="A5:G5"/>
    <mergeCell ref="A3:G3"/>
    <mergeCell ref="A2:G2"/>
    <mergeCell ref="A1:G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zoomScaleNormal="100" workbookViewId="0">
      <selection activeCell="A4" sqref="A4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10.140625" customWidth="1"/>
  </cols>
  <sheetData>
    <row r="1" spans="1:12" ht="42" customHeight="1" x14ac:dyDescent="0.25">
      <c r="A1" s="211" t="s">
        <v>193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2" ht="18" customHeight="1" x14ac:dyDescent="0.25">
      <c r="A2" s="232" t="s">
        <v>168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2" ht="18" customHeight="1" x14ac:dyDescent="0.25">
      <c r="A3" s="211" t="s">
        <v>28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2" ht="18" x14ac:dyDescent="0.25">
      <c r="A4" s="20"/>
      <c r="B4" s="20"/>
      <c r="C4" s="20"/>
      <c r="D4" s="20"/>
      <c r="E4" s="20"/>
      <c r="F4" s="20"/>
      <c r="G4" s="4"/>
      <c r="H4" s="4"/>
    </row>
    <row r="5" spans="1:12" ht="38.25" x14ac:dyDescent="0.25">
      <c r="A5" s="233" t="s">
        <v>30</v>
      </c>
      <c r="B5" s="309"/>
      <c r="C5" s="310"/>
      <c r="D5" s="15" t="s">
        <v>31</v>
      </c>
      <c r="E5" s="16" t="s">
        <v>188</v>
      </c>
      <c r="F5" s="16" t="s">
        <v>167</v>
      </c>
      <c r="G5" s="16" t="s">
        <v>187</v>
      </c>
      <c r="H5" s="16" t="s">
        <v>189</v>
      </c>
      <c r="I5" s="16" t="s">
        <v>194</v>
      </c>
      <c r="J5" s="16" t="s">
        <v>191</v>
      </c>
    </row>
    <row r="6" spans="1:12" x14ac:dyDescent="0.25">
      <c r="A6" s="233">
        <v>1</v>
      </c>
      <c r="B6" s="234"/>
      <c r="C6" s="234"/>
      <c r="D6" s="235"/>
      <c r="E6" s="191">
        <v>2</v>
      </c>
      <c r="F6" s="191">
        <v>3</v>
      </c>
      <c r="G6" s="191">
        <v>4</v>
      </c>
      <c r="H6" s="191">
        <v>5</v>
      </c>
      <c r="I6" s="187">
        <v>6</v>
      </c>
      <c r="J6" s="187">
        <v>7</v>
      </c>
    </row>
    <row r="7" spans="1:12" ht="15.75" thickBot="1" x14ac:dyDescent="0.3">
      <c r="A7" s="317"/>
      <c r="B7" s="318"/>
      <c r="C7" s="319"/>
      <c r="D7" s="100"/>
      <c r="E7" s="157">
        <f>E8+E49+E85+E105+E148+E165+E212</f>
        <v>756526.10999999987</v>
      </c>
      <c r="F7" s="157">
        <f>F8+F49+F85+F105+F148+F165+F212</f>
        <v>761206</v>
      </c>
      <c r="G7" s="157">
        <f>G8+G49+G85+G105+G148+G165+G212</f>
        <v>924039</v>
      </c>
      <c r="H7" s="157">
        <f>H8+H49+H85+H105+H148+H165+H212</f>
        <v>925473.19</v>
      </c>
      <c r="I7" s="189">
        <f>(H7/E7)*100</f>
        <v>122.33195626255386</v>
      </c>
      <c r="J7" s="189">
        <f>(H7/G7)*100</f>
        <v>100.15520881694387</v>
      </c>
    </row>
    <row r="8" spans="1:12" ht="16.5" thickTop="1" thickBot="1" x14ac:dyDescent="0.3">
      <c r="A8" s="320" t="s">
        <v>166</v>
      </c>
      <c r="B8" s="321"/>
      <c r="C8" s="322"/>
      <c r="D8" s="99" t="s">
        <v>94</v>
      </c>
      <c r="E8" s="110">
        <f>E9+E17+E29+E41</f>
        <v>2226.19</v>
      </c>
      <c r="F8" s="110">
        <f>F9+F17+F29+F41</f>
        <v>3276</v>
      </c>
      <c r="G8" s="110">
        <f t="shared" ref="G8:H8" si="0">G9+G17+G29+G41</f>
        <v>2487</v>
      </c>
      <c r="H8" s="110">
        <f t="shared" si="0"/>
        <v>2318.59</v>
      </c>
      <c r="I8" s="188">
        <f t="shared" ref="I8:I16" si="1">(H8/E8)*100</f>
        <v>104.15058912312067</v>
      </c>
      <c r="J8" s="188">
        <f t="shared" ref="J8:J85" si="2">(H8/G8)*100</f>
        <v>93.228387615601122</v>
      </c>
    </row>
    <row r="9" spans="1:12" ht="15.75" thickTop="1" x14ac:dyDescent="0.25">
      <c r="A9" s="311" t="s">
        <v>158</v>
      </c>
      <c r="B9" s="312"/>
      <c r="C9" s="313"/>
      <c r="D9" s="85" t="s">
        <v>152</v>
      </c>
      <c r="E9" s="111">
        <f t="shared" ref="E9:H9" si="3">E12</f>
        <v>955.62</v>
      </c>
      <c r="F9" s="111">
        <f>F12</f>
        <v>0</v>
      </c>
      <c r="G9" s="111">
        <f t="shared" si="3"/>
        <v>0</v>
      </c>
      <c r="H9" s="111">
        <f t="shared" si="3"/>
        <v>0</v>
      </c>
      <c r="I9" s="188">
        <f t="shared" si="1"/>
        <v>0</v>
      </c>
      <c r="J9" s="188"/>
      <c r="L9" s="193"/>
    </row>
    <row r="10" spans="1:12" x14ac:dyDescent="0.25">
      <c r="A10" s="314" t="s">
        <v>181</v>
      </c>
      <c r="B10" s="315"/>
      <c r="C10" s="316"/>
      <c r="D10" s="55" t="s">
        <v>37</v>
      </c>
      <c r="E10" s="113"/>
      <c r="F10" s="113"/>
      <c r="G10" s="113"/>
      <c r="H10" s="113"/>
      <c r="I10" s="188"/>
      <c r="J10" s="188"/>
    </row>
    <row r="11" spans="1:12" x14ac:dyDescent="0.25">
      <c r="A11" s="294" t="s">
        <v>94</v>
      </c>
      <c r="B11" s="295"/>
      <c r="C11" s="296"/>
      <c r="D11" s="52" t="s">
        <v>12</v>
      </c>
      <c r="E11" s="113"/>
      <c r="F11" s="113"/>
      <c r="G11" s="113"/>
      <c r="H11" s="114"/>
      <c r="I11" s="188"/>
      <c r="J11" s="188"/>
      <c r="L11" s="193"/>
    </row>
    <row r="12" spans="1:12" x14ac:dyDescent="0.25">
      <c r="A12" s="243">
        <v>3</v>
      </c>
      <c r="B12" s="244"/>
      <c r="C12" s="245"/>
      <c r="D12" s="55" t="s">
        <v>14</v>
      </c>
      <c r="E12" s="115">
        <f>E13</f>
        <v>955.62</v>
      </c>
      <c r="F12" s="115">
        <f>F13</f>
        <v>0</v>
      </c>
      <c r="G12" s="115">
        <f t="shared" ref="G12:H12" si="4">G13</f>
        <v>0</v>
      </c>
      <c r="H12" s="115">
        <f t="shared" si="4"/>
        <v>0</v>
      </c>
      <c r="I12" s="188">
        <f t="shared" si="1"/>
        <v>0</v>
      </c>
      <c r="J12" s="188"/>
      <c r="L12" s="193"/>
    </row>
    <row r="13" spans="1:12" x14ac:dyDescent="0.25">
      <c r="A13" s="249">
        <v>31</v>
      </c>
      <c r="B13" s="250"/>
      <c r="C13" s="251"/>
      <c r="D13" s="53" t="s">
        <v>15</v>
      </c>
      <c r="E13" s="112">
        <f t="shared" ref="E13:H13" si="5">SUM(E14:E16)</f>
        <v>955.62</v>
      </c>
      <c r="F13" s="112">
        <f t="shared" si="5"/>
        <v>0</v>
      </c>
      <c r="G13" s="112">
        <f t="shared" si="5"/>
        <v>0</v>
      </c>
      <c r="H13" s="112">
        <f t="shared" si="5"/>
        <v>0</v>
      </c>
      <c r="I13" s="188">
        <f t="shared" si="1"/>
        <v>0</v>
      </c>
      <c r="J13" s="188"/>
      <c r="L13" s="193"/>
    </row>
    <row r="14" spans="1:12" x14ac:dyDescent="0.25">
      <c r="A14" s="44">
        <v>3111</v>
      </c>
      <c r="B14" s="45"/>
      <c r="C14" s="46"/>
      <c r="D14" s="52" t="s">
        <v>53</v>
      </c>
      <c r="E14" s="117">
        <v>656.19</v>
      </c>
      <c r="F14" s="117"/>
      <c r="G14" s="117"/>
      <c r="H14" s="117"/>
      <c r="I14" s="188">
        <f t="shared" si="1"/>
        <v>0</v>
      </c>
      <c r="J14" s="188"/>
      <c r="L14" s="193"/>
    </row>
    <row r="15" spans="1:12" ht="25.5" x14ac:dyDescent="0.25">
      <c r="A15" s="44">
        <v>3131</v>
      </c>
      <c r="B15" s="45"/>
      <c r="C15" s="46"/>
      <c r="D15" s="52" t="s">
        <v>95</v>
      </c>
      <c r="E15" s="117">
        <v>164.07</v>
      </c>
      <c r="F15" s="117"/>
      <c r="G15" s="117"/>
      <c r="H15" s="117"/>
      <c r="I15" s="188">
        <f t="shared" si="1"/>
        <v>0</v>
      </c>
      <c r="J15" s="188"/>
      <c r="L15" s="193"/>
    </row>
    <row r="16" spans="1:12" ht="24.75" thickBot="1" x14ac:dyDescent="0.3">
      <c r="A16" s="86">
        <v>3132</v>
      </c>
      <c r="B16" s="87"/>
      <c r="C16" s="88"/>
      <c r="D16" s="89" t="s">
        <v>96</v>
      </c>
      <c r="E16" s="119">
        <v>135.36000000000001</v>
      </c>
      <c r="F16" s="119"/>
      <c r="G16" s="119"/>
      <c r="H16" s="117"/>
      <c r="I16" s="188">
        <f t="shared" si="1"/>
        <v>0</v>
      </c>
      <c r="J16" s="188"/>
      <c r="L16" s="193"/>
    </row>
    <row r="17" spans="1:12" ht="15.75" thickTop="1" x14ac:dyDescent="0.25">
      <c r="A17" s="311" t="s">
        <v>158</v>
      </c>
      <c r="B17" s="312"/>
      <c r="C17" s="313"/>
      <c r="D17" s="85" t="s">
        <v>132</v>
      </c>
      <c r="E17" s="111">
        <f t="shared" ref="E17:H17" si="6">E20</f>
        <v>337.5</v>
      </c>
      <c r="F17" s="111">
        <f>F20</f>
        <v>381</v>
      </c>
      <c r="G17" s="111">
        <f t="shared" si="6"/>
        <v>338</v>
      </c>
      <c r="H17" s="111">
        <f t="shared" si="6"/>
        <v>337.5</v>
      </c>
      <c r="I17" s="188">
        <f>(H17/E17)*100</f>
        <v>100</v>
      </c>
      <c r="J17" s="188">
        <f t="shared" si="2"/>
        <v>99.852071005917168</v>
      </c>
      <c r="L17" s="193"/>
    </row>
    <row r="18" spans="1:12" x14ac:dyDescent="0.25">
      <c r="A18" s="314" t="s">
        <v>180</v>
      </c>
      <c r="B18" s="315"/>
      <c r="C18" s="316"/>
      <c r="D18" s="51" t="s">
        <v>37</v>
      </c>
      <c r="E18" s="113"/>
      <c r="F18" s="113"/>
      <c r="G18" s="113"/>
      <c r="H18" s="113"/>
      <c r="I18" s="188"/>
      <c r="J18" s="188"/>
      <c r="L18" s="193"/>
    </row>
    <row r="19" spans="1:12" x14ac:dyDescent="0.25">
      <c r="A19" s="294" t="s">
        <v>94</v>
      </c>
      <c r="B19" s="295"/>
      <c r="C19" s="296"/>
      <c r="D19" s="52" t="s">
        <v>12</v>
      </c>
      <c r="E19" s="113"/>
      <c r="F19" s="113"/>
      <c r="G19" s="113"/>
      <c r="H19" s="114"/>
      <c r="I19" s="188"/>
      <c r="J19" s="188"/>
      <c r="L19" s="193"/>
    </row>
    <row r="20" spans="1:12" x14ac:dyDescent="0.25">
      <c r="A20" s="243">
        <v>3</v>
      </c>
      <c r="B20" s="244"/>
      <c r="C20" s="245"/>
      <c r="D20" s="51" t="s">
        <v>14</v>
      </c>
      <c r="E20" s="115">
        <f t="shared" ref="E20:H20" si="7">E21+E25</f>
        <v>337.5</v>
      </c>
      <c r="F20" s="115">
        <f>F21+F25</f>
        <v>381</v>
      </c>
      <c r="G20" s="115">
        <f t="shared" si="7"/>
        <v>338</v>
      </c>
      <c r="H20" s="115">
        <f t="shared" si="7"/>
        <v>337.5</v>
      </c>
      <c r="I20" s="188">
        <f t="shared" ref="I20:I81" si="8">(H20/E20)*100</f>
        <v>100</v>
      </c>
      <c r="J20" s="188">
        <f t="shared" si="2"/>
        <v>99.852071005917168</v>
      </c>
    </row>
    <row r="21" spans="1:12" x14ac:dyDescent="0.25">
      <c r="A21" s="249">
        <v>31</v>
      </c>
      <c r="B21" s="250"/>
      <c r="C21" s="251"/>
      <c r="D21" s="53" t="s">
        <v>15</v>
      </c>
      <c r="E21" s="112">
        <f t="shared" ref="E21:H21" si="9">SUM(E22:E24)</f>
        <v>64.41</v>
      </c>
      <c r="F21" s="112">
        <f t="shared" si="9"/>
        <v>66</v>
      </c>
      <c r="G21" s="112">
        <f t="shared" si="9"/>
        <v>0</v>
      </c>
      <c r="H21" s="112">
        <f t="shared" si="9"/>
        <v>0</v>
      </c>
      <c r="I21" s="188">
        <f t="shared" si="8"/>
        <v>0</v>
      </c>
      <c r="J21" s="188"/>
    </row>
    <row r="22" spans="1:12" x14ac:dyDescent="0.25">
      <c r="A22" s="44">
        <v>3111</v>
      </c>
      <c r="B22" s="45"/>
      <c r="C22" s="46"/>
      <c r="D22" s="52" t="s">
        <v>53</v>
      </c>
      <c r="E22" s="117">
        <v>27.47</v>
      </c>
      <c r="F22" s="117">
        <v>30</v>
      </c>
      <c r="G22" s="117"/>
      <c r="H22" s="117"/>
      <c r="I22" s="188">
        <f t="shared" si="8"/>
        <v>0</v>
      </c>
      <c r="J22" s="188"/>
    </row>
    <row r="23" spans="1:12" ht="25.5" x14ac:dyDescent="0.25">
      <c r="A23" s="44">
        <v>3131</v>
      </c>
      <c r="B23" s="45"/>
      <c r="C23" s="46"/>
      <c r="D23" s="52" t="s">
        <v>95</v>
      </c>
      <c r="E23" s="117">
        <v>20.84</v>
      </c>
      <c r="F23" s="117">
        <v>20</v>
      </c>
      <c r="G23" s="117"/>
      <c r="H23" s="117"/>
      <c r="I23" s="188">
        <f t="shared" si="8"/>
        <v>0</v>
      </c>
      <c r="J23" s="188"/>
    </row>
    <row r="24" spans="1:12" ht="24" x14ac:dyDescent="0.25">
      <c r="A24" s="44">
        <v>3132</v>
      </c>
      <c r="B24" s="45"/>
      <c r="C24" s="46"/>
      <c r="D24" s="47" t="s">
        <v>96</v>
      </c>
      <c r="E24" s="117">
        <v>16.100000000000001</v>
      </c>
      <c r="F24" s="117">
        <v>16</v>
      </c>
      <c r="G24" s="117"/>
      <c r="H24" s="117"/>
      <c r="I24" s="188">
        <f t="shared" si="8"/>
        <v>0</v>
      </c>
      <c r="J24" s="188"/>
    </row>
    <row r="25" spans="1:12" x14ac:dyDescent="0.25">
      <c r="A25" s="249">
        <v>32</v>
      </c>
      <c r="B25" s="250"/>
      <c r="C25" s="251"/>
      <c r="D25" s="53" t="s">
        <v>32</v>
      </c>
      <c r="E25" s="113">
        <f t="shared" ref="E25" si="10">SUM(E26:E28)</f>
        <v>273.09000000000003</v>
      </c>
      <c r="F25" s="113">
        <f>SUM(F26:F28)</f>
        <v>315</v>
      </c>
      <c r="G25" s="113">
        <f t="shared" ref="G25:H25" si="11">SUM(G26:G28)</f>
        <v>338</v>
      </c>
      <c r="H25" s="113">
        <f t="shared" si="11"/>
        <v>337.5</v>
      </c>
      <c r="I25" s="188">
        <f t="shared" si="8"/>
        <v>123.58563111062286</v>
      </c>
      <c r="J25" s="188">
        <f t="shared" si="2"/>
        <v>99.852071005917168</v>
      </c>
    </row>
    <row r="26" spans="1:12" x14ac:dyDescent="0.25">
      <c r="A26" s="44">
        <v>3222</v>
      </c>
      <c r="B26" s="49"/>
      <c r="C26" s="50"/>
      <c r="D26" s="52" t="s">
        <v>62</v>
      </c>
      <c r="E26" s="117">
        <v>107.5</v>
      </c>
      <c r="F26" s="117">
        <v>150</v>
      </c>
      <c r="G26" s="117">
        <v>108</v>
      </c>
      <c r="H26" s="117">
        <v>107.5</v>
      </c>
      <c r="I26" s="188">
        <f t="shared" si="8"/>
        <v>100</v>
      </c>
      <c r="J26" s="188">
        <f t="shared" si="2"/>
        <v>99.537037037037038</v>
      </c>
    </row>
    <row r="27" spans="1:12" x14ac:dyDescent="0.25">
      <c r="A27" s="44">
        <v>3237</v>
      </c>
      <c r="B27" s="45"/>
      <c r="C27" s="46"/>
      <c r="D27" s="52" t="s">
        <v>73</v>
      </c>
      <c r="E27" s="117">
        <v>125.59</v>
      </c>
      <c r="F27" s="117">
        <v>125</v>
      </c>
      <c r="G27" s="117">
        <v>190</v>
      </c>
      <c r="H27" s="117">
        <v>190</v>
      </c>
      <c r="I27" s="188">
        <f t="shared" si="8"/>
        <v>151.28593040847201</v>
      </c>
      <c r="J27" s="188">
        <f t="shared" si="2"/>
        <v>100</v>
      </c>
    </row>
    <row r="28" spans="1:12" ht="15.75" thickBot="1" x14ac:dyDescent="0.3">
      <c r="A28" s="86">
        <v>3299</v>
      </c>
      <c r="B28" s="87"/>
      <c r="C28" s="88"/>
      <c r="D28" s="90" t="s">
        <v>78</v>
      </c>
      <c r="E28" s="119">
        <v>40</v>
      </c>
      <c r="F28" s="119">
        <v>40</v>
      </c>
      <c r="G28" s="119">
        <v>40</v>
      </c>
      <c r="H28" s="117">
        <v>40</v>
      </c>
      <c r="I28" s="188">
        <f t="shared" si="8"/>
        <v>100</v>
      </c>
      <c r="J28" s="188">
        <f t="shared" si="2"/>
        <v>100</v>
      </c>
    </row>
    <row r="29" spans="1:12" ht="15.75" thickTop="1" x14ac:dyDescent="0.25">
      <c r="A29" s="311" t="s">
        <v>162</v>
      </c>
      <c r="B29" s="312"/>
      <c r="C29" s="313"/>
      <c r="D29" s="85" t="s">
        <v>135</v>
      </c>
      <c r="E29" s="111">
        <f t="shared" ref="E29:H29" si="12">E32</f>
        <v>569.07000000000005</v>
      </c>
      <c r="F29" s="111">
        <f>F32</f>
        <v>1445</v>
      </c>
      <c r="G29" s="111">
        <f t="shared" si="12"/>
        <v>1029</v>
      </c>
      <c r="H29" s="111">
        <f t="shared" si="12"/>
        <v>1029.0900000000001</v>
      </c>
      <c r="I29" s="188">
        <f t="shared" si="8"/>
        <v>180.83715535874322</v>
      </c>
      <c r="J29" s="188">
        <f t="shared" si="2"/>
        <v>100.00874635568515</v>
      </c>
    </row>
    <row r="30" spans="1:12" x14ac:dyDescent="0.25">
      <c r="A30" s="314" t="s">
        <v>182</v>
      </c>
      <c r="B30" s="315"/>
      <c r="C30" s="316"/>
      <c r="D30" s="51" t="s">
        <v>37</v>
      </c>
      <c r="E30" s="113"/>
      <c r="F30" s="113"/>
      <c r="G30" s="113"/>
      <c r="H30" s="113"/>
      <c r="I30" s="188"/>
      <c r="J30" s="188"/>
    </row>
    <row r="31" spans="1:12" x14ac:dyDescent="0.25">
      <c r="A31" s="294" t="s">
        <v>94</v>
      </c>
      <c r="B31" s="295"/>
      <c r="C31" s="296"/>
      <c r="D31" s="52" t="s">
        <v>12</v>
      </c>
      <c r="E31" s="113"/>
      <c r="F31" s="113"/>
      <c r="G31" s="113"/>
      <c r="H31" s="114"/>
      <c r="I31" s="188"/>
      <c r="J31" s="188"/>
    </row>
    <row r="32" spans="1:12" x14ac:dyDescent="0.25">
      <c r="A32" s="243">
        <v>3</v>
      </c>
      <c r="B32" s="244"/>
      <c r="C32" s="245"/>
      <c r="D32" s="51" t="s">
        <v>14</v>
      </c>
      <c r="E32" s="115">
        <f>E33+E38</f>
        <v>569.07000000000005</v>
      </c>
      <c r="F32" s="115">
        <f>F33+F38</f>
        <v>1445</v>
      </c>
      <c r="G32" s="115">
        <f>G33+G38</f>
        <v>1029</v>
      </c>
      <c r="H32" s="115">
        <f>H33+H38</f>
        <v>1029.0900000000001</v>
      </c>
      <c r="I32" s="188">
        <f t="shared" si="8"/>
        <v>180.83715535874322</v>
      </c>
      <c r="J32" s="188">
        <f t="shared" si="2"/>
        <v>100.00874635568515</v>
      </c>
    </row>
    <row r="33" spans="1:10" x14ac:dyDescent="0.25">
      <c r="A33" s="249">
        <v>31</v>
      </c>
      <c r="B33" s="250"/>
      <c r="C33" s="251"/>
      <c r="D33" s="53" t="s">
        <v>15</v>
      </c>
      <c r="E33" s="112">
        <f t="shared" ref="E33" si="13">SUM(E34:E37)</f>
        <v>516.58000000000004</v>
      </c>
      <c r="F33" s="112">
        <f>SUM(F34:F37)</f>
        <v>1275</v>
      </c>
      <c r="G33" s="112">
        <f t="shared" ref="G33:H33" si="14">SUM(G34:G37)</f>
        <v>894</v>
      </c>
      <c r="H33" s="112">
        <f t="shared" si="14"/>
        <v>894.1</v>
      </c>
      <c r="I33" s="188">
        <f t="shared" si="8"/>
        <v>173.08064578574468</v>
      </c>
      <c r="J33" s="188">
        <f t="shared" si="2"/>
        <v>100.01118568232663</v>
      </c>
    </row>
    <row r="34" spans="1:10" x14ac:dyDescent="0.25">
      <c r="A34" s="44">
        <v>3111</v>
      </c>
      <c r="B34" s="45"/>
      <c r="C34" s="46"/>
      <c r="D34" s="52" t="s">
        <v>53</v>
      </c>
      <c r="E34" s="117">
        <v>148.72999999999999</v>
      </c>
      <c r="F34" s="117">
        <v>460</v>
      </c>
      <c r="G34" s="117">
        <v>371</v>
      </c>
      <c r="H34" s="117">
        <v>370.79</v>
      </c>
      <c r="I34" s="188">
        <f t="shared" si="8"/>
        <v>249.30410811537689</v>
      </c>
      <c r="J34" s="188">
        <f t="shared" si="2"/>
        <v>99.943396226415103</v>
      </c>
    </row>
    <row r="35" spans="1:10" x14ac:dyDescent="0.25">
      <c r="A35" s="44">
        <v>3121</v>
      </c>
      <c r="B35" s="45"/>
      <c r="C35" s="46"/>
      <c r="D35" s="52" t="s">
        <v>54</v>
      </c>
      <c r="E35" s="117">
        <v>300</v>
      </c>
      <c r="F35" s="117">
        <v>600</v>
      </c>
      <c r="G35" s="117">
        <v>400</v>
      </c>
      <c r="H35" s="117">
        <v>400</v>
      </c>
      <c r="I35" s="188">
        <f t="shared" si="8"/>
        <v>133.33333333333331</v>
      </c>
      <c r="J35" s="188">
        <f t="shared" si="2"/>
        <v>100</v>
      </c>
    </row>
    <row r="36" spans="1:10" ht="25.5" x14ac:dyDescent="0.25">
      <c r="A36" s="44">
        <v>3131</v>
      </c>
      <c r="B36" s="45"/>
      <c r="C36" s="46"/>
      <c r="D36" s="52" t="s">
        <v>95</v>
      </c>
      <c r="E36" s="117">
        <v>37.18</v>
      </c>
      <c r="F36" s="117">
        <v>115</v>
      </c>
      <c r="G36" s="117">
        <v>53</v>
      </c>
      <c r="H36" s="117">
        <v>53.32</v>
      </c>
      <c r="I36" s="188">
        <f t="shared" si="8"/>
        <v>143.41043571812804</v>
      </c>
      <c r="J36" s="188">
        <f t="shared" si="2"/>
        <v>100.60377358490567</v>
      </c>
    </row>
    <row r="37" spans="1:10" ht="24" x14ac:dyDescent="0.25">
      <c r="A37" s="44">
        <v>3132</v>
      </c>
      <c r="B37" s="45"/>
      <c r="C37" s="46"/>
      <c r="D37" s="47" t="s">
        <v>96</v>
      </c>
      <c r="E37" s="117">
        <v>30.67</v>
      </c>
      <c r="F37" s="117">
        <v>100</v>
      </c>
      <c r="G37" s="117">
        <v>70</v>
      </c>
      <c r="H37" s="117">
        <v>69.989999999999995</v>
      </c>
      <c r="I37" s="188">
        <f t="shared" si="8"/>
        <v>228.20345614607106</v>
      </c>
      <c r="J37" s="188">
        <f t="shared" si="2"/>
        <v>99.98571428571428</v>
      </c>
    </row>
    <row r="38" spans="1:10" x14ac:dyDescent="0.25">
      <c r="A38" s="249">
        <v>32</v>
      </c>
      <c r="B38" s="250"/>
      <c r="C38" s="251"/>
      <c r="D38" s="53" t="s">
        <v>32</v>
      </c>
      <c r="E38" s="113">
        <f t="shared" ref="E38" si="15">SUM(E39:E40)</f>
        <v>52.49</v>
      </c>
      <c r="F38" s="113">
        <f>SUM(F39:F40)</f>
        <v>170</v>
      </c>
      <c r="G38" s="113">
        <f t="shared" ref="G38:H38" si="16">SUM(G39:G40)</f>
        <v>135</v>
      </c>
      <c r="H38" s="113">
        <f t="shared" si="16"/>
        <v>134.99</v>
      </c>
      <c r="I38" s="188">
        <f t="shared" si="8"/>
        <v>257.17279481806059</v>
      </c>
      <c r="J38" s="188">
        <f t="shared" si="2"/>
        <v>99.992592592592601</v>
      </c>
    </row>
    <row r="39" spans="1:10" x14ac:dyDescent="0.25">
      <c r="A39" s="44">
        <v>3211</v>
      </c>
      <c r="B39" s="172"/>
      <c r="C39" s="173"/>
      <c r="D39" s="52" t="s">
        <v>57</v>
      </c>
      <c r="E39" s="117"/>
      <c r="F39" s="117"/>
      <c r="G39" s="117">
        <v>30</v>
      </c>
      <c r="H39" s="117">
        <v>30</v>
      </c>
      <c r="I39" s="188"/>
      <c r="J39" s="188">
        <f t="shared" si="2"/>
        <v>100</v>
      </c>
    </row>
    <row r="40" spans="1:10" ht="15.75" thickBot="1" x14ac:dyDescent="0.3">
      <c r="A40" s="158">
        <v>3212</v>
      </c>
      <c r="B40" s="174"/>
      <c r="C40" s="175"/>
      <c r="D40" s="161" t="s">
        <v>133</v>
      </c>
      <c r="E40" s="176">
        <v>52.49</v>
      </c>
      <c r="F40" s="176">
        <v>170</v>
      </c>
      <c r="G40" s="176">
        <v>105</v>
      </c>
      <c r="H40" s="176">
        <v>104.99</v>
      </c>
      <c r="I40" s="188">
        <f t="shared" si="8"/>
        <v>200.01905124785671</v>
      </c>
      <c r="J40" s="188">
        <f t="shared" si="2"/>
        <v>99.990476190476187</v>
      </c>
    </row>
    <row r="41" spans="1:10" ht="15.75" thickTop="1" x14ac:dyDescent="0.25">
      <c r="A41" s="311" t="s">
        <v>158</v>
      </c>
      <c r="B41" s="312"/>
      <c r="C41" s="313"/>
      <c r="D41" s="85" t="s">
        <v>134</v>
      </c>
      <c r="E41" s="111">
        <f>E44</f>
        <v>364</v>
      </c>
      <c r="F41" s="111">
        <f>F44</f>
        <v>1450</v>
      </c>
      <c r="G41" s="111">
        <f t="shared" ref="G41:H41" si="17">G44</f>
        <v>1120</v>
      </c>
      <c r="H41" s="111">
        <f t="shared" si="17"/>
        <v>952</v>
      </c>
      <c r="I41" s="188">
        <f t="shared" si="8"/>
        <v>261.53846153846155</v>
      </c>
      <c r="J41" s="188">
        <f t="shared" si="2"/>
        <v>85</v>
      </c>
    </row>
    <row r="42" spans="1:10" x14ac:dyDescent="0.25">
      <c r="A42" s="314" t="s">
        <v>183</v>
      </c>
      <c r="B42" s="315"/>
      <c r="C42" s="316"/>
      <c r="D42" s="51" t="s">
        <v>37</v>
      </c>
      <c r="E42" s="113"/>
      <c r="F42" s="113"/>
      <c r="G42" s="113"/>
      <c r="H42" s="113"/>
      <c r="I42" s="188"/>
      <c r="J42" s="188"/>
    </row>
    <row r="43" spans="1:10" x14ac:dyDescent="0.25">
      <c r="A43" s="294" t="s">
        <v>94</v>
      </c>
      <c r="B43" s="295"/>
      <c r="C43" s="296"/>
      <c r="D43" s="52" t="s">
        <v>12</v>
      </c>
      <c r="E43" s="113"/>
      <c r="F43" s="113"/>
      <c r="G43" s="113"/>
      <c r="H43" s="114"/>
      <c r="I43" s="188"/>
      <c r="J43" s="188"/>
    </row>
    <row r="44" spans="1:10" x14ac:dyDescent="0.25">
      <c r="A44" s="243">
        <v>3</v>
      </c>
      <c r="B44" s="244"/>
      <c r="C44" s="245"/>
      <c r="D44" s="51" t="s">
        <v>14</v>
      </c>
      <c r="E44" s="115">
        <f>E45</f>
        <v>364</v>
      </c>
      <c r="F44" s="115">
        <f>F45</f>
        <v>1450</v>
      </c>
      <c r="G44" s="115">
        <f>G45</f>
        <v>1120</v>
      </c>
      <c r="H44" s="115">
        <f>H45</f>
        <v>952</v>
      </c>
      <c r="I44" s="188">
        <f t="shared" si="8"/>
        <v>261.53846153846155</v>
      </c>
      <c r="J44" s="188">
        <f t="shared" si="2"/>
        <v>85</v>
      </c>
    </row>
    <row r="45" spans="1:10" x14ac:dyDescent="0.25">
      <c r="A45" s="249">
        <v>31</v>
      </c>
      <c r="B45" s="250"/>
      <c r="C45" s="251"/>
      <c r="D45" s="53" t="s">
        <v>15</v>
      </c>
      <c r="E45" s="112">
        <f>SUM(E46:E48)</f>
        <v>364</v>
      </c>
      <c r="F45" s="112">
        <f>SUM(F46:F48)</f>
        <v>1450</v>
      </c>
      <c r="G45" s="112">
        <f>SUM(G46:G48)</f>
        <v>1120</v>
      </c>
      <c r="H45" s="112">
        <f>SUM(H46:H48)</f>
        <v>952</v>
      </c>
      <c r="I45" s="188">
        <f t="shared" si="8"/>
        <v>261.53846153846155</v>
      </c>
      <c r="J45" s="188">
        <f t="shared" si="2"/>
        <v>85</v>
      </c>
    </row>
    <row r="46" spans="1:10" x14ac:dyDescent="0.25">
      <c r="A46" s="44">
        <v>3111</v>
      </c>
      <c r="B46" s="45"/>
      <c r="C46" s="46"/>
      <c r="D46" s="52" t="s">
        <v>53</v>
      </c>
      <c r="E46" s="117">
        <v>249.95</v>
      </c>
      <c r="F46" s="117">
        <v>1000</v>
      </c>
      <c r="G46" s="117">
        <v>1120</v>
      </c>
      <c r="H46" s="117">
        <v>952</v>
      </c>
      <c r="I46" s="188">
        <f t="shared" si="8"/>
        <v>380.87617523504707</v>
      </c>
      <c r="J46" s="188">
        <f t="shared" si="2"/>
        <v>85</v>
      </c>
    </row>
    <row r="47" spans="1:10" ht="25.5" x14ac:dyDescent="0.25">
      <c r="A47" s="44">
        <v>3131</v>
      </c>
      <c r="B47" s="45"/>
      <c r="C47" s="46"/>
      <c r="D47" s="52" t="s">
        <v>95</v>
      </c>
      <c r="E47" s="117">
        <v>62.5</v>
      </c>
      <c r="F47" s="117">
        <v>250</v>
      </c>
      <c r="G47" s="117"/>
      <c r="H47" s="117"/>
      <c r="I47" s="188">
        <f t="shared" si="8"/>
        <v>0</v>
      </c>
      <c r="J47" s="188"/>
    </row>
    <row r="48" spans="1:10" ht="24.75" thickBot="1" x14ac:dyDescent="0.3">
      <c r="A48" s="86">
        <v>3132</v>
      </c>
      <c r="B48" s="87"/>
      <c r="C48" s="88"/>
      <c r="D48" s="89" t="s">
        <v>96</v>
      </c>
      <c r="E48" s="119">
        <v>51.55</v>
      </c>
      <c r="F48" s="119">
        <v>200</v>
      </c>
      <c r="G48" s="119"/>
      <c r="H48" s="117"/>
      <c r="I48" s="188">
        <f t="shared" si="8"/>
        <v>0</v>
      </c>
      <c r="J48" s="188"/>
    </row>
    <row r="49" spans="1:10" ht="16.5" thickTop="1" thickBot="1" x14ac:dyDescent="0.3">
      <c r="A49" s="323" t="s">
        <v>166</v>
      </c>
      <c r="B49" s="324"/>
      <c r="C49" s="325"/>
      <c r="D49" s="102" t="s">
        <v>137</v>
      </c>
      <c r="E49" s="120">
        <f>E50+E72</f>
        <v>11181.220000000001</v>
      </c>
      <c r="F49" s="120">
        <f>F50+F72</f>
        <v>4010</v>
      </c>
      <c r="G49" s="120">
        <f>G50+G72</f>
        <v>2810</v>
      </c>
      <c r="H49" s="120">
        <f>H50+H72</f>
        <v>13808.980000000001</v>
      </c>
      <c r="I49" s="188">
        <f t="shared" si="8"/>
        <v>123.50154992031281</v>
      </c>
      <c r="J49" s="188">
        <f t="shared" si="2"/>
        <v>491.4227758007118</v>
      </c>
    </row>
    <row r="50" spans="1:10" ht="15.75" thickTop="1" x14ac:dyDescent="0.25">
      <c r="A50" s="297" t="s">
        <v>158</v>
      </c>
      <c r="B50" s="298"/>
      <c r="C50" s="299"/>
      <c r="D50" s="93" t="s">
        <v>136</v>
      </c>
      <c r="E50" s="121">
        <f t="shared" ref="E50:H50" si="18">E53</f>
        <v>7324.5700000000006</v>
      </c>
      <c r="F50" s="121">
        <f t="shared" si="18"/>
        <v>10</v>
      </c>
      <c r="G50" s="121">
        <f t="shared" si="18"/>
        <v>2180</v>
      </c>
      <c r="H50" s="121">
        <f t="shared" si="18"/>
        <v>13179.060000000001</v>
      </c>
      <c r="I50" s="188">
        <f t="shared" si="8"/>
        <v>179.92947026241814</v>
      </c>
      <c r="J50" s="188">
        <f t="shared" si="2"/>
        <v>604.54403669724775</v>
      </c>
    </row>
    <row r="51" spans="1:10" x14ac:dyDescent="0.25">
      <c r="A51" s="300" t="s">
        <v>163</v>
      </c>
      <c r="B51" s="301"/>
      <c r="C51" s="302"/>
      <c r="D51" s="51" t="s">
        <v>37</v>
      </c>
      <c r="E51" s="113"/>
      <c r="F51" s="113"/>
      <c r="G51" s="113"/>
      <c r="H51" s="113"/>
      <c r="I51" s="188"/>
      <c r="J51" s="188"/>
    </row>
    <row r="52" spans="1:10" x14ac:dyDescent="0.25">
      <c r="A52" s="267" t="s">
        <v>137</v>
      </c>
      <c r="B52" s="268"/>
      <c r="C52" s="269"/>
      <c r="D52" s="52" t="s">
        <v>138</v>
      </c>
      <c r="E52" s="113"/>
      <c r="F52" s="113"/>
      <c r="G52" s="113"/>
      <c r="H52" s="114"/>
      <c r="I52" s="188"/>
      <c r="J52" s="188"/>
    </row>
    <row r="53" spans="1:10" x14ac:dyDescent="0.25">
      <c r="A53" s="243">
        <v>3</v>
      </c>
      <c r="B53" s="244"/>
      <c r="C53" s="245"/>
      <c r="D53" s="51" t="s">
        <v>14</v>
      </c>
      <c r="E53" s="115">
        <f>E56+E54</f>
        <v>7324.5700000000006</v>
      </c>
      <c r="F53" s="115">
        <f t="shared" ref="F53:H53" si="19">F56+F54</f>
        <v>10</v>
      </c>
      <c r="G53" s="115">
        <f t="shared" si="19"/>
        <v>2180</v>
      </c>
      <c r="H53" s="115">
        <f t="shared" si="19"/>
        <v>13179.060000000001</v>
      </c>
      <c r="I53" s="188">
        <f t="shared" si="8"/>
        <v>179.92947026241814</v>
      </c>
      <c r="J53" s="188">
        <f t="shared" si="2"/>
        <v>604.54403669724775</v>
      </c>
    </row>
    <row r="54" spans="1:10" x14ac:dyDescent="0.25">
      <c r="A54" s="249">
        <v>31</v>
      </c>
      <c r="B54" s="250"/>
      <c r="C54" s="251"/>
      <c r="D54" s="53" t="s">
        <v>15</v>
      </c>
      <c r="E54" s="112">
        <f>SUM(E55)</f>
        <v>0</v>
      </c>
      <c r="F54" s="112">
        <f t="shared" ref="F54:H54" si="20">SUM(F55)</f>
        <v>0</v>
      </c>
      <c r="G54" s="112">
        <f t="shared" si="20"/>
        <v>0</v>
      </c>
      <c r="H54" s="112">
        <f t="shared" si="20"/>
        <v>0.02</v>
      </c>
      <c r="I54" s="188"/>
      <c r="J54" s="188"/>
    </row>
    <row r="55" spans="1:10" x14ac:dyDescent="0.25">
      <c r="A55" s="44">
        <v>3111</v>
      </c>
      <c r="B55" s="45"/>
      <c r="C55" s="46"/>
      <c r="D55" s="52" t="s">
        <v>53</v>
      </c>
      <c r="E55" s="117"/>
      <c r="F55" s="117"/>
      <c r="G55" s="117"/>
      <c r="H55" s="117">
        <v>0.02</v>
      </c>
      <c r="I55" s="188"/>
      <c r="J55" s="188"/>
    </row>
    <row r="56" spans="1:10" x14ac:dyDescent="0.25">
      <c r="A56" s="249">
        <v>32</v>
      </c>
      <c r="B56" s="250"/>
      <c r="C56" s="251"/>
      <c r="D56" s="53" t="s">
        <v>62</v>
      </c>
      <c r="E56" s="112">
        <f>SUM(E57:E71)</f>
        <v>7324.5700000000006</v>
      </c>
      <c r="F56" s="112">
        <f t="shared" ref="F56" si="21">SUM(F57:F71)</f>
        <v>10</v>
      </c>
      <c r="G56" s="112">
        <f>SUM(G57:G71)</f>
        <v>2180</v>
      </c>
      <c r="H56" s="112">
        <f>SUM(H57:H71)</f>
        <v>13179.04</v>
      </c>
      <c r="I56" s="188">
        <f t="shared" si="8"/>
        <v>179.9291972088464</v>
      </c>
      <c r="J56" s="188">
        <f t="shared" si="2"/>
        <v>604.5431192660551</v>
      </c>
    </row>
    <row r="57" spans="1:10" ht="25.5" x14ac:dyDescent="0.25">
      <c r="A57" s="44">
        <v>3221</v>
      </c>
      <c r="B57" s="45"/>
      <c r="C57" s="46"/>
      <c r="D57" s="52" t="s">
        <v>100</v>
      </c>
      <c r="E57" s="117">
        <v>7184.87</v>
      </c>
      <c r="F57" s="117"/>
      <c r="G57" s="117">
        <v>1100</v>
      </c>
      <c r="H57" s="117">
        <v>4629.3599999999997</v>
      </c>
      <c r="I57" s="188">
        <f t="shared" si="8"/>
        <v>64.43206348897057</v>
      </c>
      <c r="J57" s="188">
        <f t="shared" si="2"/>
        <v>420.85090909090906</v>
      </c>
    </row>
    <row r="58" spans="1:10" x14ac:dyDescent="0.25">
      <c r="A58" s="44">
        <v>3222</v>
      </c>
      <c r="B58" s="45"/>
      <c r="C58" s="46"/>
      <c r="D58" s="52" t="s">
        <v>62</v>
      </c>
      <c r="E58" s="117"/>
      <c r="F58" s="117"/>
      <c r="G58" s="117"/>
      <c r="H58" s="117">
        <v>1762.86</v>
      </c>
      <c r="I58" s="188"/>
      <c r="J58" s="188"/>
    </row>
    <row r="59" spans="1:10" ht="25.5" x14ac:dyDescent="0.25">
      <c r="A59" s="44">
        <v>3224</v>
      </c>
      <c r="B59" s="45"/>
      <c r="C59" s="46"/>
      <c r="D59" s="52" t="s">
        <v>65</v>
      </c>
      <c r="E59" s="117"/>
      <c r="F59" s="117"/>
      <c r="G59" s="117"/>
      <c r="H59" s="117">
        <v>359.14</v>
      </c>
      <c r="I59" s="188"/>
      <c r="J59" s="188"/>
    </row>
    <row r="60" spans="1:10" x14ac:dyDescent="0.25">
      <c r="A60" s="44">
        <v>3225</v>
      </c>
      <c r="B60" s="45"/>
      <c r="C60" s="46"/>
      <c r="D60" s="52" t="s">
        <v>66</v>
      </c>
      <c r="E60" s="117"/>
      <c r="F60" s="117"/>
      <c r="G60" s="117"/>
      <c r="H60" s="117">
        <v>94.25</v>
      </c>
      <c r="I60" s="188"/>
      <c r="J60" s="188"/>
    </row>
    <row r="61" spans="1:10" x14ac:dyDescent="0.25">
      <c r="A61" s="44">
        <v>3231</v>
      </c>
      <c r="B61" s="45"/>
      <c r="C61" s="46"/>
      <c r="D61" s="52" t="s">
        <v>68</v>
      </c>
      <c r="E61" s="117">
        <v>121.14</v>
      </c>
      <c r="F61" s="117"/>
      <c r="G61" s="117"/>
      <c r="H61" s="117"/>
      <c r="I61" s="188"/>
      <c r="J61" s="188"/>
    </row>
    <row r="62" spans="1:10" ht="25.5" x14ac:dyDescent="0.25">
      <c r="A62" s="44">
        <v>3227</v>
      </c>
      <c r="B62" s="45"/>
      <c r="C62" s="46"/>
      <c r="D62" s="52" t="s">
        <v>67</v>
      </c>
      <c r="E62" s="117"/>
      <c r="F62" s="117"/>
      <c r="G62" s="117"/>
      <c r="H62" s="117">
        <v>1045.1600000000001</v>
      </c>
      <c r="I62" s="188"/>
      <c r="J62" s="188"/>
    </row>
    <row r="63" spans="1:10" ht="25.5" x14ac:dyDescent="0.25">
      <c r="A63" s="44">
        <v>3232</v>
      </c>
      <c r="B63" s="45"/>
      <c r="C63" s="46"/>
      <c r="D63" s="52" t="s">
        <v>69</v>
      </c>
      <c r="E63" s="117"/>
      <c r="F63" s="117"/>
      <c r="G63" s="117"/>
      <c r="H63" s="117">
        <v>474.79</v>
      </c>
      <c r="I63" s="188"/>
      <c r="J63" s="188"/>
    </row>
    <row r="64" spans="1:10" x14ac:dyDescent="0.25">
      <c r="A64" s="44">
        <v>3235</v>
      </c>
      <c r="B64" s="45"/>
      <c r="C64" s="46"/>
      <c r="D64" s="52" t="s">
        <v>71</v>
      </c>
      <c r="E64" s="117"/>
      <c r="F64" s="117"/>
      <c r="G64" s="117"/>
      <c r="H64" s="117">
        <v>563.6</v>
      </c>
      <c r="I64" s="188"/>
      <c r="J64" s="188"/>
    </row>
    <row r="65" spans="1:10" x14ac:dyDescent="0.25">
      <c r="A65" s="44">
        <v>3236</v>
      </c>
      <c r="B65" s="45"/>
      <c r="C65" s="46"/>
      <c r="D65" s="52" t="s">
        <v>72</v>
      </c>
      <c r="E65" s="117"/>
      <c r="F65" s="117"/>
      <c r="G65" s="117">
        <v>1080</v>
      </c>
      <c r="H65" s="117">
        <v>1247.7</v>
      </c>
      <c r="I65" s="188"/>
      <c r="J65" s="188">
        <f t="shared" si="2"/>
        <v>115.52777777777779</v>
      </c>
    </row>
    <row r="66" spans="1:10" x14ac:dyDescent="0.25">
      <c r="A66" s="44">
        <v>3237</v>
      </c>
      <c r="B66" s="45"/>
      <c r="C66" s="46"/>
      <c r="D66" s="52" t="s">
        <v>73</v>
      </c>
      <c r="E66" s="117"/>
      <c r="F66" s="117"/>
      <c r="G66" s="117"/>
      <c r="H66" s="117">
        <v>801.63</v>
      </c>
      <c r="I66" s="188"/>
      <c r="J66" s="188"/>
    </row>
    <row r="67" spans="1:10" x14ac:dyDescent="0.25">
      <c r="A67" s="44">
        <v>3238</v>
      </c>
      <c r="B67" s="45"/>
      <c r="C67" s="46"/>
      <c r="D67" s="52" t="s">
        <v>74</v>
      </c>
      <c r="E67" s="117"/>
      <c r="F67" s="117"/>
      <c r="G67" s="117"/>
      <c r="H67" s="117">
        <v>1194.0999999999999</v>
      </c>
      <c r="I67" s="188"/>
      <c r="J67" s="188"/>
    </row>
    <row r="68" spans="1:10" x14ac:dyDescent="0.25">
      <c r="A68" s="44">
        <v>3239</v>
      </c>
      <c r="B68" s="45"/>
      <c r="C68" s="46"/>
      <c r="D68" s="52" t="s">
        <v>75</v>
      </c>
      <c r="E68" s="117"/>
      <c r="F68" s="117"/>
      <c r="G68" s="117"/>
      <c r="H68" s="117">
        <v>674.04</v>
      </c>
      <c r="I68" s="188"/>
      <c r="J68" s="188"/>
    </row>
    <row r="69" spans="1:10" x14ac:dyDescent="0.25">
      <c r="A69" s="44">
        <v>3299</v>
      </c>
      <c r="B69" s="45"/>
      <c r="C69" s="46"/>
      <c r="D69" s="52" t="s">
        <v>78</v>
      </c>
      <c r="E69" s="117"/>
      <c r="F69" s="117">
        <v>10</v>
      </c>
      <c r="G69" s="117"/>
      <c r="H69" s="117">
        <v>321.02999999999997</v>
      </c>
      <c r="I69" s="188"/>
      <c r="J69" s="188"/>
    </row>
    <row r="70" spans="1:10" ht="25.5" x14ac:dyDescent="0.25">
      <c r="A70" s="44">
        <v>3722</v>
      </c>
      <c r="B70" s="45"/>
      <c r="C70" s="46"/>
      <c r="D70" s="52" t="s">
        <v>144</v>
      </c>
      <c r="E70" s="117"/>
      <c r="F70" s="117"/>
      <c r="G70" s="117"/>
      <c r="H70" s="117">
        <v>9.65</v>
      </c>
      <c r="I70" s="188"/>
      <c r="J70" s="188"/>
    </row>
    <row r="71" spans="1:10" ht="15.75" thickBot="1" x14ac:dyDescent="0.3">
      <c r="A71" s="158">
        <v>4241</v>
      </c>
      <c r="B71" s="159"/>
      <c r="C71" s="160"/>
      <c r="D71" s="161" t="s">
        <v>150</v>
      </c>
      <c r="E71" s="176">
        <v>18.559999999999999</v>
      </c>
      <c r="F71" s="176"/>
      <c r="G71" s="176"/>
      <c r="H71" s="176">
        <v>1.73</v>
      </c>
      <c r="I71" s="188">
        <f t="shared" si="8"/>
        <v>9.3211206896551726</v>
      </c>
      <c r="J71" s="188"/>
    </row>
    <row r="72" spans="1:10" ht="15" customHeight="1" thickTop="1" x14ac:dyDescent="0.25">
      <c r="A72" s="297" t="s">
        <v>158</v>
      </c>
      <c r="B72" s="298"/>
      <c r="C72" s="299"/>
      <c r="D72" s="94" t="s">
        <v>139</v>
      </c>
      <c r="E72" s="121">
        <f t="shared" ref="E72:H72" si="22">E75</f>
        <v>3856.65</v>
      </c>
      <c r="F72" s="121">
        <f t="shared" si="22"/>
        <v>4000</v>
      </c>
      <c r="G72" s="121">
        <f t="shared" si="22"/>
        <v>630</v>
      </c>
      <c r="H72" s="121">
        <f t="shared" si="22"/>
        <v>629.91999999999996</v>
      </c>
      <c r="I72" s="188">
        <f t="shared" si="8"/>
        <v>16.333346297952886</v>
      </c>
      <c r="J72" s="188">
        <f t="shared" si="2"/>
        <v>99.987301587301573</v>
      </c>
    </row>
    <row r="73" spans="1:10" ht="15" customHeight="1" x14ac:dyDescent="0.25">
      <c r="A73" s="300" t="s">
        <v>163</v>
      </c>
      <c r="B73" s="301"/>
      <c r="C73" s="302"/>
      <c r="D73" s="36" t="s">
        <v>37</v>
      </c>
      <c r="E73" s="113"/>
      <c r="F73" s="113"/>
      <c r="G73" s="113"/>
      <c r="H73" s="113"/>
      <c r="I73" s="188"/>
      <c r="J73" s="188"/>
    </row>
    <row r="74" spans="1:10" x14ac:dyDescent="0.25">
      <c r="A74" s="267" t="s">
        <v>137</v>
      </c>
      <c r="B74" s="268"/>
      <c r="C74" s="269"/>
      <c r="D74" s="37" t="s">
        <v>12</v>
      </c>
      <c r="E74" s="113"/>
      <c r="F74" s="113"/>
      <c r="G74" s="113"/>
      <c r="H74" s="114"/>
      <c r="I74" s="188"/>
      <c r="J74" s="188"/>
    </row>
    <row r="75" spans="1:10" x14ac:dyDescent="0.25">
      <c r="A75" s="243">
        <v>3</v>
      </c>
      <c r="B75" s="244"/>
      <c r="C75" s="245"/>
      <c r="D75" s="36" t="s">
        <v>14</v>
      </c>
      <c r="E75" s="115">
        <f>E76+E79</f>
        <v>3856.65</v>
      </c>
      <c r="F75" s="115">
        <f>F76+F79</f>
        <v>4000</v>
      </c>
      <c r="G75" s="115">
        <f>G76+G79</f>
        <v>630</v>
      </c>
      <c r="H75" s="115">
        <f>H76+H79</f>
        <v>629.91999999999996</v>
      </c>
      <c r="I75" s="188">
        <f t="shared" si="8"/>
        <v>16.333346297952886</v>
      </c>
      <c r="J75" s="188">
        <f t="shared" si="2"/>
        <v>99.987301587301573</v>
      </c>
    </row>
    <row r="76" spans="1:10" x14ac:dyDescent="0.25">
      <c r="A76" s="249">
        <v>31</v>
      </c>
      <c r="B76" s="250"/>
      <c r="C76" s="251"/>
      <c r="D76" s="35" t="s">
        <v>15</v>
      </c>
      <c r="E76" s="112">
        <f>SUM(E77:E78)</f>
        <v>286.64999999999998</v>
      </c>
      <c r="F76" s="112">
        <f>SUM(F77:F78)</f>
        <v>450</v>
      </c>
      <c r="G76" s="112">
        <f>SUM(G77:G78)</f>
        <v>0</v>
      </c>
      <c r="H76" s="112">
        <f>SUM(H77:H78)</f>
        <v>0</v>
      </c>
      <c r="I76" s="188">
        <f t="shared" si="8"/>
        <v>0</v>
      </c>
      <c r="J76" s="188"/>
    </row>
    <row r="77" spans="1:10" s="27" customFormat="1" ht="25.5" x14ac:dyDescent="0.25">
      <c r="A77" s="44">
        <v>3131</v>
      </c>
      <c r="B77" s="45"/>
      <c r="C77" s="46"/>
      <c r="D77" s="52" t="s">
        <v>95</v>
      </c>
      <c r="E77" s="117">
        <v>163.80000000000001</v>
      </c>
      <c r="F77" s="117">
        <v>250</v>
      </c>
      <c r="G77" s="117"/>
      <c r="H77" s="117"/>
      <c r="I77" s="188">
        <f t="shared" si="8"/>
        <v>0</v>
      </c>
      <c r="J77" s="188"/>
    </row>
    <row r="78" spans="1:10" s="27" customFormat="1" ht="24" x14ac:dyDescent="0.25">
      <c r="A78" s="44">
        <v>3132</v>
      </c>
      <c r="B78" s="45"/>
      <c r="C78" s="46"/>
      <c r="D78" s="47" t="s">
        <v>96</v>
      </c>
      <c r="E78" s="117">
        <v>122.85</v>
      </c>
      <c r="F78" s="117">
        <v>200</v>
      </c>
      <c r="G78" s="117"/>
      <c r="H78" s="117"/>
      <c r="I78" s="188">
        <f t="shared" si="8"/>
        <v>0</v>
      </c>
      <c r="J78" s="188"/>
    </row>
    <row r="79" spans="1:10" x14ac:dyDescent="0.25">
      <c r="A79" s="249">
        <v>32</v>
      </c>
      <c r="B79" s="250"/>
      <c r="C79" s="251"/>
      <c r="D79" s="35" t="s">
        <v>32</v>
      </c>
      <c r="E79" s="113">
        <f t="shared" ref="E79" si="23">SUM(E80:E84)</f>
        <v>3570</v>
      </c>
      <c r="F79" s="113">
        <f>SUM(F80:F84)</f>
        <v>3550</v>
      </c>
      <c r="G79" s="113">
        <f t="shared" ref="G79:H79" si="24">SUM(G80:G84)</f>
        <v>630</v>
      </c>
      <c r="H79" s="113">
        <f t="shared" si="24"/>
        <v>629.91999999999996</v>
      </c>
      <c r="I79" s="188">
        <f t="shared" si="8"/>
        <v>17.644817927170866</v>
      </c>
      <c r="J79" s="188">
        <f t="shared" si="2"/>
        <v>99.987301587301573</v>
      </c>
    </row>
    <row r="80" spans="1:10" ht="25.5" x14ac:dyDescent="0.25">
      <c r="A80" s="44">
        <v>3221</v>
      </c>
      <c r="B80" s="49"/>
      <c r="C80" s="50"/>
      <c r="D80" s="52" t="s">
        <v>100</v>
      </c>
      <c r="E80" s="117">
        <v>773.69</v>
      </c>
      <c r="F80" s="117">
        <v>1200</v>
      </c>
      <c r="G80" s="117">
        <v>600</v>
      </c>
      <c r="H80" s="117">
        <v>629.91999999999996</v>
      </c>
      <c r="I80" s="188">
        <f t="shared" si="8"/>
        <v>81.417622045005089</v>
      </c>
      <c r="J80" s="188">
        <f t="shared" si="2"/>
        <v>104.98666666666665</v>
      </c>
    </row>
    <row r="81" spans="1:10" ht="25.5" x14ac:dyDescent="0.25">
      <c r="A81" s="44">
        <v>3224</v>
      </c>
      <c r="B81" s="49"/>
      <c r="C81" s="50"/>
      <c r="D81" s="52" t="s">
        <v>65</v>
      </c>
      <c r="E81" s="117">
        <v>93.98</v>
      </c>
      <c r="F81" s="117">
        <v>600</v>
      </c>
      <c r="G81" s="117"/>
      <c r="H81" s="117"/>
      <c r="I81" s="188">
        <f t="shared" si="8"/>
        <v>0</v>
      </c>
      <c r="J81" s="188"/>
    </row>
    <row r="82" spans="1:10" ht="25.5" x14ac:dyDescent="0.25">
      <c r="A82" s="44">
        <v>3232</v>
      </c>
      <c r="B82" s="49"/>
      <c r="C82" s="50"/>
      <c r="D82" s="52" t="s">
        <v>69</v>
      </c>
      <c r="E82" s="117">
        <v>612.91</v>
      </c>
      <c r="F82" s="117">
        <v>650</v>
      </c>
      <c r="G82" s="117"/>
      <c r="H82" s="117"/>
      <c r="I82" s="188">
        <f t="shared" ref="I82:I137" si="25">(H82/E82)*100</f>
        <v>0</v>
      </c>
      <c r="J82" s="188"/>
    </row>
    <row r="83" spans="1:10" x14ac:dyDescent="0.25">
      <c r="A83" s="44">
        <v>3237</v>
      </c>
      <c r="B83" s="49"/>
      <c r="C83" s="50"/>
      <c r="D83" s="52" t="s">
        <v>73</v>
      </c>
      <c r="E83" s="117">
        <v>1474.3</v>
      </c>
      <c r="F83" s="117">
        <v>1000</v>
      </c>
      <c r="G83" s="117"/>
      <c r="H83" s="117"/>
      <c r="I83" s="188">
        <f t="shared" si="25"/>
        <v>0</v>
      </c>
      <c r="J83" s="188"/>
    </row>
    <row r="84" spans="1:10" ht="15.75" thickBot="1" x14ac:dyDescent="0.3">
      <c r="A84" s="86">
        <v>3299</v>
      </c>
      <c r="B84" s="91"/>
      <c r="C84" s="92"/>
      <c r="D84" s="90" t="s">
        <v>78</v>
      </c>
      <c r="E84" s="119">
        <v>615.12</v>
      </c>
      <c r="F84" s="119">
        <v>100</v>
      </c>
      <c r="G84" s="119">
        <v>30</v>
      </c>
      <c r="H84" s="117"/>
      <c r="I84" s="188">
        <f t="shared" si="25"/>
        <v>0</v>
      </c>
      <c r="J84" s="188">
        <f t="shared" si="2"/>
        <v>0</v>
      </c>
    </row>
    <row r="85" spans="1:10" ht="15" customHeight="1" thickTop="1" thickBot="1" x14ac:dyDescent="0.3">
      <c r="A85" s="326" t="s">
        <v>166</v>
      </c>
      <c r="B85" s="327"/>
      <c r="C85" s="328"/>
      <c r="D85" s="101" t="s">
        <v>140</v>
      </c>
      <c r="E85" s="122">
        <f t="shared" ref="E85:G85" si="26">E86+E92</f>
        <v>3115.81</v>
      </c>
      <c r="F85" s="122">
        <f t="shared" si="26"/>
        <v>5380</v>
      </c>
      <c r="G85" s="122">
        <f t="shared" si="26"/>
        <v>6840</v>
      </c>
      <c r="H85" s="122">
        <f>H86+H92</f>
        <v>6987.7300000000005</v>
      </c>
      <c r="I85" s="188">
        <f t="shared" si="25"/>
        <v>224.26688405262198</v>
      </c>
      <c r="J85" s="188">
        <f t="shared" si="2"/>
        <v>102.15979532163743</v>
      </c>
    </row>
    <row r="86" spans="1:10" ht="15" customHeight="1" thickTop="1" x14ac:dyDescent="0.25">
      <c r="A86" s="270" t="s">
        <v>158</v>
      </c>
      <c r="B86" s="271"/>
      <c r="C86" s="272"/>
      <c r="D86" s="95" t="s">
        <v>141</v>
      </c>
      <c r="E86" s="123">
        <f t="shared" ref="E86:H86" si="27">E89</f>
        <v>0</v>
      </c>
      <c r="F86" s="123">
        <f t="shared" si="27"/>
        <v>2000</v>
      </c>
      <c r="G86" s="123">
        <f t="shared" si="27"/>
        <v>2000</v>
      </c>
      <c r="H86" s="123">
        <f t="shared" si="27"/>
        <v>2166.12</v>
      </c>
      <c r="I86" s="188"/>
      <c r="J86" s="188">
        <f t="shared" ref="J86:J149" si="28">(H86/G86)*100</f>
        <v>108.306</v>
      </c>
    </row>
    <row r="87" spans="1:10" ht="15" customHeight="1" x14ac:dyDescent="0.25">
      <c r="A87" s="282" t="s">
        <v>163</v>
      </c>
      <c r="B87" s="283"/>
      <c r="C87" s="284"/>
      <c r="D87" s="36" t="s">
        <v>37</v>
      </c>
      <c r="E87" s="113"/>
      <c r="F87" s="113"/>
      <c r="G87" s="113"/>
      <c r="H87" s="113"/>
      <c r="I87" s="188"/>
      <c r="J87" s="188"/>
    </row>
    <row r="88" spans="1:10" ht="25.5" x14ac:dyDescent="0.25">
      <c r="A88" s="285" t="s">
        <v>140</v>
      </c>
      <c r="B88" s="286"/>
      <c r="C88" s="287"/>
      <c r="D88" s="37" t="s">
        <v>142</v>
      </c>
      <c r="E88" s="113"/>
      <c r="F88" s="113"/>
      <c r="G88" s="113"/>
      <c r="H88" s="114"/>
      <c r="I88" s="188"/>
      <c r="J88" s="188"/>
    </row>
    <row r="89" spans="1:10" x14ac:dyDescent="0.25">
      <c r="A89" s="243">
        <v>3</v>
      </c>
      <c r="B89" s="244"/>
      <c r="C89" s="245"/>
      <c r="D89" s="36" t="s">
        <v>14</v>
      </c>
      <c r="E89" s="115">
        <f t="shared" ref="E89:H89" si="29">E90</f>
        <v>0</v>
      </c>
      <c r="F89" s="115">
        <f t="shared" si="29"/>
        <v>2000</v>
      </c>
      <c r="G89" s="115">
        <f t="shared" si="29"/>
        <v>2000</v>
      </c>
      <c r="H89" s="115">
        <f t="shared" si="29"/>
        <v>2166.12</v>
      </c>
      <c r="I89" s="188"/>
      <c r="J89" s="188">
        <f t="shared" si="28"/>
        <v>108.306</v>
      </c>
    </row>
    <row r="90" spans="1:10" x14ac:dyDescent="0.25">
      <c r="A90" s="249">
        <v>32</v>
      </c>
      <c r="B90" s="250"/>
      <c r="C90" s="251"/>
      <c r="D90" s="35" t="s">
        <v>32</v>
      </c>
      <c r="E90" s="112">
        <f t="shared" ref="E90:H90" si="30">E91</f>
        <v>0</v>
      </c>
      <c r="F90" s="112">
        <f t="shared" si="30"/>
        <v>2000</v>
      </c>
      <c r="G90" s="112">
        <f t="shared" si="30"/>
        <v>2000</v>
      </c>
      <c r="H90" s="112">
        <f t="shared" si="30"/>
        <v>2166.12</v>
      </c>
      <c r="I90" s="188"/>
      <c r="J90" s="188">
        <f t="shared" si="28"/>
        <v>108.306</v>
      </c>
    </row>
    <row r="91" spans="1:10" ht="15.75" thickBot="1" x14ac:dyDescent="0.3">
      <c r="A91" s="86">
        <v>3222</v>
      </c>
      <c r="B91" s="87"/>
      <c r="C91" s="88"/>
      <c r="D91" s="90" t="s">
        <v>62</v>
      </c>
      <c r="E91" s="118"/>
      <c r="F91" s="118">
        <v>2000</v>
      </c>
      <c r="G91" s="118">
        <v>2000</v>
      </c>
      <c r="H91" s="118">
        <v>2166.12</v>
      </c>
      <c r="I91" s="188"/>
      <c r="J91" s="188">
        <f t="shared" si="28"/>
        <v>108.306</v>
      </c>
    </row>
    <row r="92" spans="1:10" ht="15" customHeight="1" thickTop="1" x14ac:dyDescent="0.25">
      <c r="A92" s="270" t="s">
        <v>158</v>
      </c>
      <c r="B92" s="271"/>
      <c r="C92" s="272"/>
      <c r="D92" s="95" t="s">
        <v>143</v>
      </c>
      <c r="E92" s="123">
        <f t="shared" ref="E92:G92" si="31">E95</f>
        <v>3115.81</v>
      </c>
      <c r="F92" s="123">
        <f t="shared" si="31"/>
        <v>3380</v>
      </c>
      <c r="G92" s="123">
        <f t="shared" si="31"/>
        <v>4840</v>
      </c>
      <c r="H92" s="123">
        <f>H95</f>
        <v>4821.6100000000006</v>
      </c>
      <c r="I92" s="188">
        <f t="shared" si="25"/>
        <v>154.74659879774444</v>
      </c>
      <c r="J92" s="188">
        <f t="shared" si="28"/>
        <v>99.620041322314052</v>
      </c>
    </row>
    <row r="93" spans="1:10" ht="15" customHeight="1" x14ac:dyDescent="0.25">
      <c r="A93" s="282" t="s">
        <v>163</v>
      </c>
      <c r="B93" s="283"/>
      <c r="C93" s="284"/>
      <c r="D93" s="51" t="s">
        <v>37</v>
      </c>
      <c r="E93" s="113"/>
      <c r="F93" s="113"/>
      <c r="G93" s="113"/>
      <c r="H93" s="113"/>
      <c r="I93" s="188"/>
      <c r="J93" s="188"/>
    </row>
    <row r="94" spans="1:10" ht="25.5" x14ac:dyDescent="0.25">
      <c r="A94" s="285" t="s">
        <v>140</v>
      </c>
      <c r="B94" s="286"/>
      <c r="C94" s="287"/>
      <c r="D94" s="52" t="s">
        <v>142</v>
      </c>
      <c r="E94" s="113"/>
      <c r="F94" s="113"/>
      <c r="G94" s="113"/>
      <c r="H94" s="114"/>
      <c r="I94" s="188"/>
      <c r="J94" s="188"/>
    </row>
    <row r="95" spans="1:10" x14ac:dyDescent="0.25">
      <c r="A95" s="243">
        <v>3</v>
      </c>
      <c r="B95" s="244"/>
      <c r="C95" s="245"/>
      <c r="D95" s="51" t="s">
        <v>14</v>
      </c>
      <c r="E95" s="115">
        <f t="shared" ref="E95" si="32">E96+E103</f>
        <v>3115.81</v>
      </c>
      <c r="F95" s="115">
        <f>F96+F103</f>
        <v>3380</v>
      </c>
      <c r="G95" s="115">
        <f t="shared" ref="G95" si="33">G96+G103</f>
        <v>4840</v>
      </c>
      <c r="H95" s="115">
        <f>H96+H103</f>
        <v>4821.6100000000006</v>
      </c>
      <c r="I95" s="188">
        <f t="shared" si="25"/>
        <v>154.74659879774444</v>
      </c>
      <c r="J95" s="188">
        <f t="shared" si="28"/>
        <v>99.620041322314052</v>
      </c>
    </row>
    <row r="96" spans="1:10" x14ac:dyDescent="0.25">
      <c r="A96" s="249">
        <v>32</v>
      </c>
      <c r="B96" s="250"/>
      <c r="C96" s="251"/>
      <c r="D96" s="53" t="s">
        <v>32</v>
      </c>
      <c r="E96" s="112">
        <f t="shared" ref="E96:F96" si="34">SUM(E97:E102)</f>
        <v>1496.78</v>
      </c>
      <c r="F96" s="112">
        <f t="shared" si="34"/>
        <v>1780</v>
      </c>
      <c r="G96" s="112">
        <f>SUM(G97:G102)</f>
        <v>3040</v>
      </c>
      <c r="H96" s="112">
        <f>SUM(H97:H102)</f>
        <v>3021.82</v>
      </c>
      <c r="I96" s="188">
        <f t="shared" si="25"/>
        <v>201.88805302048399</v>
      </c>
      <c r="J96" s="188">
        <f t="shared" si="28"/>
        <v>99.401973684210532</v>
      </c>
    </row>
    <row r="97" spans="1:10" ht="25.5" x14ac:dyDescent="0.25">
      <c r="A97" s="44">
        <v>3221</v>
      </c>
      <c r="B97" s="45"/>
      <c r="C97" s="46"/>
      <c r="D97" s="52" t="s">
        <v>100</v>
      </c>
      <c r="E97" s="116"/>
      <c r="F97" s="116"/>
      <c r="G97" s="116">
        <v>20</v>
      </c>
      <c r="H97" s="116">
        <v>12</v>
      </c>
      <c r="I97" s="188"/>
      <c r="J97" s="188">
        <f t="shared" si="28"/>
        <v>60</v>
      </c>
    </row>
    <row r="98" spans="1:10" x14ac:dyDescent="0.25">
      <c r="A98" s="44">
        <v>3225</v>
      </c>
      <c r="B98" s="45"/>
      <c r="C98" s="46"/>
      <c r="D98" s="52" t="s">
        <v>66</v>
      </c>
      <c r="E98" s="116"/>
      <c r="F98" s="116"/>
      <c r="G98" s="116">
        <v>400</v>
      </c>
      <c r="H98" s="116">
        <v>400</v>
      </c>
      <c r="I98" s="188"/>
      <c r="J98" s="188">
        <f t="shared" si="28"/>
        <v>100</v>
      </c>
    </row>
    <row r="99" spans="1:10" x14ac:dyDescent="0.25">
      <c r="A99" s="44">
        <v>3231</v>
      </c>
      <c r="B99" s="45"/>
      <c r="C99" s="46"/>
      <c r="D99" s="52" t="s">
        <v>68</v>
      </c>
      <c r="E99" s="116">
        <v>400</v>
      </c>
      <c r="F99" s="116">
        <v>530</v>
      </c>
      <c r="G99" s="116">
        <v>1650</v>
      </c>
      <c r="H99" s="116">
        <v>1646.38</v>
      </c>
      <c r="I99" s="188">
        <f t="shared" si="25"/>
        <v>411.59500000000008</v>
      </c>
      <c r="J99" s="188">
        <f t="shared" si="28"/>
        <v>99.780606060606075</v>
      </c>
    </row>
    <row r="100" spans="1:10" ht="25.5" x14ac:dyDescent="0.25">
      <c r="A100" s="44">
        <v>3232</v>
      </c>
      <c r="B100" s="45"/>
      <c r="C100" s="46"/>
      <c r="D100" s="52" t="s">
        <v>69</v>
      </c>
      <c r="E100" s="116">
        <v>556.78</v>
      </c>
      <c r="F100" s="116">
        <v>500</v>
      </c>
      <c r="G100" s="116">
        <v>320</v>
      </c>
      <c r="H100" s="116">
        <v>313.64</v>
      </c>
      <c r="I100" s="188">
        <f t="shared" si="25"/>
        <v>56.331046373792162</v>
      </c>
      <c r="J100" s="188">
        <f t="shared" si="28"/>
        <v>98.012499999999989</v>
      </c>
    </row>
    <row r="101" spans="1:10" x14ac:dyDescent="0.25">
      <c r="A101" s="44">
        <v>3239</v>
      </c>
      <c r="B101" s="45"/>
      <c r="C101" s="46"/>
      <c r="D101" s="52" t="s">
        <v>75</v>
      </c>
      <c r="E101" s="116">
        <v>540</v>
      </c>
      <c r="F101" s="116">
        <v>600</v>
      </c>
      <c r="G101" s="116">
        <v>400</v>
      </c>
      <c r="H101" s="116">
        <v>398</v>
      </c>
      <c r="I101" s="188">
        <f t="shared" si="25"/>
        <v>73.703703703703709</v>
      </c>
      <c r="J101" s="188">
        <f t="shared" si="28"/>
        <v>99.5</v>
      </c>
    </row>
    <row r="102" spans="1:10" x14ac:dyDescent="0.25">
      <c r="A102" s="44">
        <v>3299</v>
      </c>
      <c r="B102" s="45"/>
      <c r="C102" s="46"/>
      <c r="D102" s="52" t="s">
        <v>78</v>
      </c>
      <c r="E102" s="116"/>
      <c r="F102" s="116">
        <v>150</v>
      </c>
      <c r="G102" s="116">
        <v>250</v>
      </c>
      <c r="H102" s="116">
        <v>251.8</v>
      </c>
      <c r="I102" s="188"/>
      <c r="J102" s="188">
        <f t="shared" si="28"/>
        <v>100.72000000000001</v>
      </c>
    </row>
    <row r="103" spans="1:10" s="28" customFormat="1" x14ac:dyDescent="0.25">
      <c r="A103" s="48">
        <v>37</v>
      </c>
      <c r="B103" s="49"/>
      <c r="C103" s="50"/>
      <c r="D103" s="53" t="s">
        <v>148</v>
      </c>
      <c r="E103" s="112">
        <f t="shared" ref="E103" si="35">E104</f>
        <v>1619.03</v>
      </c>
      <c r="F103" s="112">
        <f>F104</f>
        <v>1600</v>
      </c>
      <c r="G103" s="112">
        <f>G104</f>
        <v>1800</v>
      </c>
      <c r="H103" s="112">
        <f t="shared" ref="H103" si="36">H104</f>
        <v>1799.79</v>
      </c>
      <c r="I103" s="188">
        <f t="shared" si="25"/>
        <v>111.16470973360593</v>
      </c>
      <c r="J103" s="188">
        <f t="shared" si="28"/>
        <v>99.98833333333333</v>
      </c>
    </row>
    <row r="104" spans="1:10" ht="26.25" thickBot="1" x14ac:dyDescent="0.3">
      <c r="A104" s="86">
        <v>3722</v>
      </c>
      <c r="B104" s="87"/>
      <c r="C104" s="88"/>
      <c r="D104" s="90" t="s">
        <v>144</v>
      </c>
      <c r="E104" s="118">
        <v>1619.03</v>
      </c>
      <c r="F104" s="118">
        <v>1600</v>
      </c>
      <c r="G104" s="118">
        <v>1800</v>
      </c>
      <c r="H104" s="118">
        <v>1799.79</v>
      </c>
      <c r="I104" s="188">
        <f t="shared" si="25"/>
        <v>111.16470973360593</v>
      </c>
      <c r="J104" s="188">
        <f t="shared" si="28"/>
        <v>99.98833333333333</v>
      </c>
    </row>
    <row r="105" spans="1:10" ht="15" customHeight="1" thickTop="1" thickBot="1" x14ac:dyDescent="0.3">
      <c r="A105" s="288" t="s">
        <v>166</v>
      </c>
      <c r="B105" s="289"/>
      <c r="C105" s="290"/>
      <c r="D105" s="103" t="s">
        <v>99</v>
      </c>
      <c r="E105" s="124">
        <f t="shared" ref="E105:H105" si="37">E106+E138</f>
        <v>32301.299999999996</v>
      </c>
      <c r="F105" s="124">
        <f t="shared" si="37"/>
        <v>28020</v>
      </c>
      <c r="G105" s="124">
        <f t="shared" si="37"/>
        <v>53230</v>
      </c>
      <c r="H105" s="124">
        <f t="shared" si="37"/>
        <v>47762.069999999992</v>
      </c>
      <c r="I105" s="188">
        <f t="shared" si="25"/>
        <v>147.86423456641066</v>
      </c>
      <c r="J105" s="188">
        <f t="shared" si="28"/>
        <v>89.727728724403519</v>
      </c>
    </row>
    <row r="106" spans="1:10" ht="15" customHeight="1" thickTop="1" x14ac:dyDescent="0.25">
      <c r="A106" s="276" t="s">
        <v>158</v>
      </c>
      <c r="B106" s="277"/>
      <c r="C106" s="278"/>
      <c r="D106" s="96" t="s">
        <v>52</v>
      </c>
      <c r="E106" s="125">
        <f t="shared" ref="E106:H106" si="38">E109</f>
        <v>32301.299999999996</v>
      </c>
      <c r="F106" s="125">
        <f t="shared" si="38"/>
        <v>28020</v>
      </c>
      <c r="G106" s="125">
        <f t="shared" si="38"/>
        <v>53230</v>
      </c>
      <c r="H106" s="125">
        <f t="shared" si="38"/>
        <v>47762.069999999992</v>
      </c>
      <c r="I106" s="188">
        <f t="shared" si="25"/>
        <v>147.86423456641066</v>
      </c>
      <c r="J106" s="188">
        <f t="shared" si="28"/>
        <v>89.727728724403519</v>
      </c>
    </row>
    <row r="107" spans="1:10" ht="15" customHeight="1" x14ac:dyDescent="0.25">
      <c r="A107" s="279" t="s">
        <v>184</v>
      </c>
      <c r="B107" s="280"/>
      <c r="C107" s="281"/>
      <c r="D107" s="38" t="s">
        <v>37</v>
      </c>
      <c r="E107" s="113"/>
      <c r="F107" s="113"/>
      <c r="G107" s="113"/>
      <c r="H107" s="113"/>
      <c r="I107" s="188"/>
      <c r="J107" s="188"/>
    </row>
    <row r="108" spans="1:10" x14ac:dyDescent="0.25">
      <c r="A108" s="306" t="s">
        <v>99</v>
      </c>
      <c r="B108" s="307"/>
      <c r="C108" s="308"/>
      <c r="D108" s="39" t="s">
        <v>52</v>
      </c>
      <c r="E108" s="113"/>
      <c r="F108" s="113"/>
      <c r="G108" s="113"/>
      <c r="H108" s="114"/>
      <c r="I108" s="188"/>
      <c r="J108" s="188"/>
    </row>
    <row r="109" spans="1:10" x14ac:dyDescent="0.25">
      <c r="A109" s="243">
        <v>3</v>
      </c>
      <c r="B109" s="244"/>
      <c r="C109" s="245"/>
      <c r="D109" s="38" t="s">
        <v>14</v>
      </c>
      <c r="E109" s="115">
        <f>E110+E114+E136</f>
        <v>32301.299999999996</v>
      </c>
      <c r="F109" s="115">
        <f>F110+F114+F136</f>
        <v>28020</v>
      </c>
      <c r="G109" s="115">
        <f t="shared" ref="G109:H109" si="39">G110+G114+G136</f>
        <v>53230</v>
      </c>
      <c r="H109" s="115">
        <f t="shared" si="39"/>
        <v>47762.069999999992</v>
      </c>
      <c r="I109" s="188">
        <f t="shared" si="25"/>
        <v>147.86423456641066</v>
      </c>
      <c r="J109" s="188">
        <f t="shared" si="28"/>
        <v>89.727728724403519</v>
      </c>
    </row>
    <row r="110" spans="1:10" x14ac:dyDescent="0.25">
      <c r="A110" s="249">
        <v>31</v>
      </c>
      <c r="B110" s="250"/>
      <c r="C110" s="251"/>
      <c r="D110" s="40" t="s">
        <v>15</v>
      </c>
      <c r="E110" s="112">
        <f t="shared" ref="E110:H110" si="40">SUM(E111:E113)</f>
        <v>9.77</v>
      </c>
      <c r="F110" s="112">
        <f t="shared" si="40"/>
        <v>10</v>
      </c>
      <c r="G110" s="112">
        <f t="shared" si="40"/>
        <v>0</v>
      </c>
      <c r="H110" s="112">
        <f t="shared" si="40"/>
        <v>0</v>
      </c>
      <c r="I110" s="188">
        <f t="shared" si="25"/>
        <v>0</v>
      </c>
      <c r="J110" s="188"/>
    </row>
    <row r="111" spans="1:10" s="27" customFormat="1" x14ac:dyDescent="0.25">
      <c r="A111" s="44">
        <v>3111</v>
      </c>
      <c r="B111" s="45"/>
      <c r="C111" s="46"/>
      <c r="D111" s="52" t="s">
        <v>53</v>
      </c>
      <c r="E111" s="117"/>
      <c r="F111" s="117"/>
      <c r="G111" s="117"/>
      <c r="H111" s="117"/>
      <c r="I111" s="188"/>
      <c r="J111" s="188"/>
    </row>
    <row r="112" spans="1:10" s="27" customFormat="1" ht="25.5" x14ac:dyDescent="0.25">
      <c r="A112" s="44">
        <v>3131</v>
      </c>
      <c r="B112" s="45"/>
      <c r="C112" s="46"/>
      <c r="D112" s="52" t="s">
        <v>95</v>
      </c>
      <c r="E112" s="117">
        <v>5.56</v>
      </c>
      <c r="F112" s="117">
        <v>6</v>
      </c>
      <c r="G112" s="117"/>
      <c r="H112" s="117"/>
      <c r="I112" s="188">
        <f t="shared" si="25"/>
        <v>0</v>
      </c>
      <c r="J112" s="188"/>
    </row>
    <row r="113" spans="1:10" s="27" customFormat="1" ht="24" x14ac:dyDescent="0.25">
      <c r="A113" s="44">
        <v>3132</v>
      </c>
      <c r="B113" s="45"/>
      <c r="C113" s="46"/>
      <c r="D113" s="47" t="s">
        <v>96</v>
      </c>
      <c r="E113" s="117">
        <v>4.21</v>
      </c>
      <c r="F113" s="117">
        <v>4</v>
      </c>
      <c r="G113" s="117"/>
      <c r="H113" s="117"/>
      <c r="I113" s="188">
        <f t="shared" si="25"/>
        <v>0</v>
      </c>
      <c r="J113" s="188"/>
    </row>
    <row r="114" spans="1:10" x14ac:dyDescent="0.25">
      <c r="A114" s="249">
        <v>32</v>
      </c>
      <c r="B114" s="250"/>
      <c r="C114" s="251"/>
      <c r="D114" s="40" t="s">
        <v>32</v>
      </c>
      <c r="E114" s="112">
        <f t="shared" ref="E114:H114" si="41">SUM(E115:E135)</f>
        <v>31768.559999999994</v>
      </c>
      <c r="F114" s="112">
        <f>SUM(F115:F135)</f>
        <v>27610</v>
      </c>
      <c r="G114" s="112">
        <f t="shared" si="41"/>
        <v>52630</v>
      </c>
      <c r="H114" s="112">
        <f t="shared" si="41"/>
        <v>47168.099999999991</v>
      </c>
      <c r="I114" s="188">
        <f t="shared" si="25"/>
        <v>148.47415180291458</v>
      </c>
      <c r="J114" s="188">
        <f t="shared" si="28"/>
        <v>89.622078662359854</v>
      </c>
    </row>
    <row r="115" spans="1:10" x14ac:dyDescent="0.25">
      <c r="A115" s="44">
        <v>3211</v>
      </c>
      <c r="B115" s="45"/>
      <c r="C115" s="46"/>
      <c r="D115" s="39" t="s">
        <v>57</v>
      </c>
      <c r="E115" s="117">
        <v>2133.17</v>
      </c>
      <c r="F115" s="117">
        <v>1400</v>
      </c>
      <c r="G115" s="117">
        <v>2280</v>
      </c>
      <c r="H115" s="117">
        <v>2181.44</v>
      </c>
      <c r="I115" s="188">
        <f t="shared" si="25"/>
        <v>102.26282949788343</v>
      </c>
      <c r="J115" s="188">
        <f t="shared" si="28"/>
        <v>95.677192982456134</v>
      </c>
    </row>
    <row r="116" spans="1:10" x14ac:dyDescent="0.25">
      <c r="A116" s="44">
        <v>3213</v>
      </c>
      <c r="B116" s="45"/>
      <c r="C116" s="46"/>
      <c r="D116" s="47" t="s">
        <v>59</v>
      </c>
      <c r="E116" s="117">
        <v>373</v>
      </c>
      <c r="F116" s="117">
        <v>180</v>
      </c>
      <c r="G116" s="117">
        <v>725</v>
      </c>
      <c r="H116" s="117">
        <v>675.2</v>
      </c>
      <c r="I116" s="188">
        <f t="shared" si="25"/>
        <v>181.01876675603219</v>
      </c>
      <c r="J116" s="188">
        <f t="shared" si="28"/>
        <v>93.131034482758622</v>
      </c>
    </row>
    <row r="117" spans="1:10" ht="25.5" x14ac:dyDescent="0.25">
      <c r="A117" s="44">
        <v>3214</v>
      </c>
      <c r="B117" s="45"/>
      <c r="C117" s="46"/>
      <c r="D117" s="39" t="s">
        <v>60</v>
      </c>
      <c r="E117" s="117">
        <v>922.8</v>
      </c>
      <c r="F117" s="117">
        <v>700</v>
      </c>
      <c r="G117" s="117">
        <v>1050</v>
      </c>
      <c r="H117" s="117">
        <v>1029.8</v>
      </c>
      <c r="I117" s="188">
        <f t="shared" si="25"/>
        <v>111.59514521022973</v>
      </c>
      <c r="J117" s="188">
        <f t="shared" si="28"/>
        <v>98.076190476190476</v>
      </c>
    </row>
    <row r="118" spans="1:10" ht="25.5" x14ac:dyDescent="0.25">
      <c r="A118" s="44">
        <v>3221</v>
      </c>
      <c r="B118" s="45"/>
      <c r="C118" s="46"/>
      <c r="D118" s="39" t="s">
        <v>100</v>
      </c>
      <c r="E118" s="117">
        <v>2740.73</v>
      </c>
      <c r="F118" s="117">
        <v>4380</v>
      </c>
      <c r="G118" s="117">
        <v>7420</v>
      </c>
      <c r="H118" s="117">
        <v>3720.98</v>
      </c>
      <c r="I118" s="188">
        <f t="shared" si="25"/>
        <v>135.76601854250509</v>
      </c>
      <c r="J118" s="188">
        <f t="shared" si="28"/>
        <v>50.147978436657681</v>
      </c>
    </row>
    <row r="119" spans="1:10" x14ac:dyDescent="0.25">
      <c r="A119" s="44">
        <v>3222</v>
      </c>
      <c r="B119" s="45"/>
      <c r="C119" s="46"/>
      <c r="D119" s="39" t="s">
        <v>62</v>
      </c>
      <c r="E119" s="117">
        <v>1699.32</v>
      </c>
      <c r="F119" s="117">
        <v>710</v>
      </c>
      <c r="G119" s="117">
        <v>500</v>
      </c>
      <c r="H119" s="117">
        <v>100</v>
      </c>
      <c r="I119" s="188">
        <f t="shared" si="25"/>
        <v>5.8847068239060327</v>
      </c>
      <c r="J119" s="188">
        <f t="shared" si="28"/>
        <v>20</v>
      </c>
    </row>
    <row r="120" spans="1:10" x14ac:dyDescent="0.25">
      <c r="A120" s="44">
        <v>3223</v>
      </c>
      <c r="B120" s="45"/>
      <c r="C120" s="46"/>
      <c r="D120" s="39" t="s">
        <v>64</v>
      </c>
      <c r="E120" s="117">
        <v>8829.08</v>
      </c>
      <c r="F120" s="117">
        <v>10550</v>
      </c>
      <c r="G120" s="117">
        <v>23680</v>
      </c>
      <c r="H120" s="117">
        <v>25812.76</v>
      </c>
      <c r="I120" s="188">
        <f t="shared" si="25"/>
        <v>292.36069896297232</v>
      </c>
      <c r="J120" s="188">
        <f t="shared" si="28"/>
        <v>109.00658783783783</v>
      </c>
    </row>
    <row r="121" spans="1:10" ht="25.5" x14ac:dyDescent="0.25">
      <c r="A121" s="44">
        <v>3224</v>
      </c>
      <c r="B121" s="45"/>
      <c r="C121" s="46"/>
      <c r="D121" s="39" t="s">
        <v>101</v>
      </c>
      <c r="E121" s="117">
        <v>284.33999999999997</v>
      </c>
      <c r="F121" s="117">
        <v>280</v>
      </c>
      <c r="G121" s="117">
        <v>410</v>
      </c>
      <c r="H121" s="117"/>
      <c r="I121" s="188">
        <f t="shared" si="25"/>
        <v>0</v>
      </c>
      <c r="J121" s="188">
        <f t="shared" si="28"/>
        <v>0</v>
      </c>
    </row>
    <row r="122" spans="1:10" x14ac:dyDescent="0.25">
      <c r="A122" s="44">
        <v>3225</v>
      </c>
      <c r="B122" s="45"/>
      <c r="C122" s="46"/>
      <c r="D122" s="39" t="s">
        <v>66</v>
      </c>
      <c r="E122" s="117">
        <v>458.04</v>
      </c>
      <c r="F122" s="117">
        <v>400</v>
      </c>
      <c r="G122" s="117">
        <v>100</v>
      </c>
      <c r="H122" s="117"/>
      <c r="I122" s="188">
        <f t="shared" si="25"/>
        <v>0</v>
      </c>
      <c r="J122" s="188">
        <f t="shared" si="28"/>
        <v>0</v>
      </c>
    </row>
    <row r="123" spans="1:10" ht="25.5" x14ac:dyDescent="0.25">
      <c r="A123" s="44">
        <v>3227</v>
      </c>
      <c r="B123" s="45"/>
      <c r="C123" s="46"/>
      <c r="D123" s="39" t="s">
        <v>67</v>
      </c>
      <c r="E123" s="117">
        <v>93.96</v>
      </c>
      <c r="F123" s="117">
        <v>180</v>
      </c>
      <c r="G123" s="117">
        <v>1050</v>
      </c>
      <c r="H123" s="117"/>
      <c r="I123" s="188">
        <f t="shared" si="25"/>
        <v>0</v>
      </c>
      <c r="J123" s="188">
        <f t="shared" si="28"/>
        <v>0</v>
      </c>
    </row>
    <row r="124" spans="1:10" x14ac:dyDescent="0.25">
      <c r="A124" s="44">
        <v>3231</v>
      </c>
      <c r="B124" s="45"/>
      <c r="C124" s="46"/>
      <c r="D124" s="39" t="s">
        <v>68</v>
      </c>
      <c r="E124" s="117">
        <v>1859.75</v>
      </c>
      <c r="F124" s="117">
        <v>1190</v>
      </c>
      <c r="G124" s="117">
        <v>1880</v>
      </c>
      <c r="H124" s="117">
        <v>1940.22</v>
      </c>
      <c r="I124" s="188">
        <f t="shared" si="25"/>
        <v>104.32692566205135</v>
      </c>
      <c r="J124" s="188">
        <f t="shared" si="28"/>
        <v>103.2031914893617</v>
      </c>
    </row>
    <row r="125" spans="1:10" ht="25.5" x14ac:dyDescent="0.25">
      <c r="A125" s="44">
        <v>3232</v>
      </c>
      <c r="B125" s="45"/>
      <c r="C125" s="46"/>
      <c r="D125" s="39" t="s">
        <v>69</v>
      </c>
      <c r="E125" s="117">
        <v>2965.21</v>
      </c>
      <c r="F125" s="117">
        <v>750</v>
      </c>
      <c r="G125" s="117">
        <v>1665</v>
      </c>
      <c r="H125" s="117">
        <v>2369.04</v>
      </c>
      <c r="I125" s="188">
        <f t="shared" si="25"/>
        <v>79.894510000978002</v>
      </c>
      <c r="J125" s="188">
        <f t="shared" si="28"/>
        <v>142.28468468468469</v>
      </c>
    </row>
    <row r="126" spans="1:10" x14ac:dyDescent="0.25">
      <c r="A126" s="44">
        <v>3233</v>
      </c>
      <c r="B126" s="45"/>
      <c r="C126" s="46"/>
      <c r="D126" s="52" t="s">
        <v>171</v>
      </c>
      <c r="E126" s="117"/>
      <c r="F126" s="117"/>
      <c r="G126" s="117"/>
      <c r="H126" s="117"/>
      <c r="I126" s="188"/>
      <c r="J126" s="188"/>
    </row>
    <row r="127" spans="1:10" x14ac:dyDescent="0.25">
      <c r="A127" s="44">
        <v>3234</v>
      </c>
      <c r="B127" s="45"/>
      <c r="C127" s="46"/>
      <c r="D127" s="39" t="s">
        <v>70</v>
      </c>
      <c r="E127" s="117">
        <v>2668.3</v>
      </c>
      <c r="F127" s="117">
        <v>2020</v>
      </c>
      <c r="G127" s="117">
        <v>4590</v>
      </c>
      <c r="H127" s="117">
        <v>4949.95</v>
      </c>
      <c r="I127" s="188">
        <f t="shared" si="25"/>
        <v>185.50950043098601</v>
      </c>
      <c r="J127" s="188">
        <f t="shared" si="28"/>
        <v>107.84204793028323</v>
      </c>
    </row>
    <row r="128" spans="1:10" x14ac:dyDescent="0.25">
      <c r="A128" s="44">
        <v>3235</v>
      </c>
      <c r="B128" s="45"/>
      <c r="C128" s="46"/>
      <c r="D128" s="39" t="s">
        <v>71</v>
      </c>
      <c r="E128" s="117">
        <v>2012.57</v>
      </c>
      <c r="F128" s="117">
        <v>1450</v>
      </c>
      <c r="G128" s="117">
        <v>1680</v>
      </c>
      <c r="H128" s="117">
        <v>1363.99</v>
      </c>
      <c r="I128" s="188">
        <f t="shared" si="25"/>
        <v>67.773543280482173</v>
      </c>
      <c r="J128" s="188">
        <f t="shared" si="28"/>
        <v>81.18988095238096</v>
      </c>
    </row>
    <row r="129" spans="1:10" x14ac:dyDescent="0.25">
      <c r="A129" s="44">
        <v>3236</v>
      </c>
      <c r="B129" s="45"/>
      <c r="C129" s="46"/>
      <c r="D129" s="39" t="s">
        <v>72</v>
      </c>
      <c r="E129" s="117">
        <v>1601.8</v>
      </c>
      <c r="F129" s="117">
        <v>1270</v>
      </c>
      <c r="G129" s="117">
        <v>1850</v>
      </c>
      <c r="H129" s="117">
        <v>1537.7</v>
      </c>
      <c r="I129" s="188">
        <f t="shared" si="25"/>
        <v>95.998251966537651</v>
      </c>
      <c r="J129" s="188">
        <f t="shared" si="28"/>
        <v>83.118918918918922</v>
      </c>
    </row>
    <row r="130" spans="1:10" x14ac:dyDescent="0.25">
      <c r="A130" s="44">
        <v>3237</v>
      </c>
      <c r="B130" s="45"/>
      <c r="C130" s="46"/>
      <c r="D130" s="39" t="s">
        <v>73</v>
      </c>
      <c r="E130" s="117">
        <v>174.42</v>
      </c>
      <c r="F130" s="117">
        <v>150</v>
      </c>
      <c r="G130" s="117">
        <v>620</v>
      </c>
      <c r="H130" s="117">
        <v>623.95000000000005</v>
      </c>
      <c r="I130" s="188">
        <f t="shared" si="25"/>
        <v>357.72847150556134</v>
      </c>
      <c r="J130" s="188">
        <f t="shared" si="28"/>
        <v>100.63709677419355</v>
      </c>
    </row>
    <row r="131" spans="1:10" x14ac:dyDescent="0.25">
      <c r="A131" s="44">
        <v>3238</v>
      </c>
      <c r="B131" s="45"/>
      <c r="C131" s="46"/>
      <c r="D131" s="39" t="s">
        <v>74</v>
      </c>
      <c r="E131" s="117">
        <v>1799.41</v>
      </c>
      <c r="F131" s="117">
        <v>1400</v>
      </c>
      <c r="G131" s="117">
        <v>1800</v>
      </c>
      <c r="H131" s="117">
        <v>607.32000000000005</v>
      </c>
      <c r="I131" s="188">
        <f t="shared" si="25"/>
        <v>33.751062848378083</v>
      </c>
      <c r="J131" s="188">
        <f t="shared" si="28"/>
        <v>33.74</v>
      </c>
    </row>
    <row r="132" spans="1:10" x14ac:dyDescent="0.25">
      <c r="A132" s="44">
        <v>3239</v>
      </c>
      <c r="B132" s="45"/>
      <c r="C132" s="46"/>
      <c r="D132" s="39" t="s">
        <v>75</v>
      </c>
      <c r="E132" s="117">
        <v>486.42</v>
      </c>
      <c r="F132" s="117">
        <v>160</v>
      </c>
      <c r="G132" s="117">
        <v>820</v>
      </c>
      <c r="H132" s="117">
        <v>92.66</v>
      </c>
      <c r="I132" s="188">
        <f t="shared" si="25"/>
        <v>19.049381193207516</v>
      </c>
      <c r="J132" s="188">
        <f t="shared" si="28"/>
        <v>11.299999999999999</v>
      </c>
    </row>
    <row r="133" spans="1:10" x14ac:dyDescent="0.25">
      <c r="A133" s="44">
        <v>3294</v>
      </c>
      <c r="B133" s="45"/>
      <c r="C133" s="46"/>
      <c r="D133" s="39" t="s">
        <v>76</v>
      </c>
      <c r="E133" s="117">
        <v>176.36</v>
      </c>
      <c r="F133" s="117">
        <v>150</v>
      </c>
      <c r="G133" s="117">
        <v>160</v>
      </c>
      <c r="H133" s="117">
        <v>163.09</v>
      </c>
      <c r="I133" s="188">
        <f t="shared" si="25"/>
        <v>92.475618053980497</v>
      </c>
      <c r="J133" s="188">
        <f t="shared" si="28"/>
        <v>101.93125000000001</v>
      </c>
    </row>
    <row r="134" spans="1:10" x14ac:dyDescent="0.25">
      <c r="A134" s="44">
        <v>3295</v>
      </c>
      <c r="B134" s="45"/>
      <c r="C134" s="46"/>
      <c r="D134" s="39" t="s">
        <v>77</v>
      </c>
      <c r="E134" s="117">
        <v>19.91</v>
      </c>
      <c r="F134" s="117">
        <v>20</v>
      </c>
      <c r="G134" s="117"/>
      <c r="H134" s="117"/>
      <c r="I134" s="188">
        <f t="shared" si="25"/>
        <v>0</v>
      </c>
      <c r="J134" s="188"/>
    </row>
    <row r="135" spans="1:10" x14ac:dyDescent="0.25">
      <c r="A135" s="44">
        <v>3299</v>
      </c>
      <c r="B135" s="45"/>
      <c r="C135" s="46"/>
      <c r="D135" s="39" t="s">
        <v>78</v>
      </c>
      <c r="E135" s="117">
        <v>469.97</v>
      </c>
      <c r="F135" s="117">
        <v>270</v>
      </c>
      <c r="G135" s="117">
        <v>350</v>
      </c>
      <c r="H135" s="117"/>
      <c r="I135" s="188">
        <f t="shared" si="25"/>
        <v>0</v>
      </c>
      <c r="J135" s="188">
        <f t="shared" si="28"/>
        <v>0</v>
      </c>
    </row>
    <row r="136" spans="1:10" x14ac:dyDescent="0.25">
      <c r="A136" s="41">
        <v>34</v>
      </c>
      <c r="B136" s="42"/>
      <c r="C136" s="43"/>
      <c r="D136" s="40" t="s">
        <v>102</v>
      </c>
      <c r="E136" s="112">
        <f t="shared" ref="E136:H136" si="42">E137</f>
        <v>522.97</v>
      </c>
      <c r="F136" s="112">
        <f t="shared" si="42"/>
        <v>400</v>
      </c>
      <c r="G136" s="112">
        <f t="shared" si="42"/>
        <v>600</v>
      </c>
      <c r="H136" s="112">
        <f t="shared" si="42"/>
        <v>593.97</v>
      </c>
      <c r="I136" s="188">
        <f t="shared" si="25"/>
        <v>113.57630456813965</v>
      </c>
      <c r="J136" s="188">
        <f t="shared" si="28"/>
        <v>98.995000000000005</v>
      </c>
    </row>
    <row r="137" spans="1:10" ht="26.25" thickBot="1" x14ac:dyDescent="0.3">
      <c r="A137" s="86">
        <v>3431</v>
      </c>
      <c r="B137" s="87"/>
      <c r="C137" s="88"/>
      <c r="D137" s="90" t="s">
        <v>79</v>
      </c>
      <c r="E137" s="119">
        <v>522.97</v>
      </c>
      <c r="F137" s="119">
        <v>400</v>
      </c>
      <c r="G137" s="119">
        <v>600</v>
      </c>
      <c r="H137" s="119">
        <v>593.97</v>
      </c>
      <c r="I137" s="188">
        <f t="shared" si="25"/>
        <v>113.57630456813965</v>
      </c>
      <c r="J137" s="188">
        <f t="shared" si="28"/>
        <v>98.995000000000005</v>
      </c>
    </row>
    <row r="138" spans="1:10" ht="15" customHeight="1" thickTop="1" x14ac:dyDescent="0.25">
      <c r="A138" s="276" t="s">
        <v>158</v>
      </c>
      <c r="B138" s="277"/>
      <c r="C138" s="278"/>
      <c r="D138" s="96" t="s">
        <v>52</v>
      </c>
      <c r="E138" s="125">
        <f t="shared" ref="E138:H138" si="43">E141</f>
        <v>0</v>
      </c>
      <c r="F138" s="125">
        <f t="shared" si="43"/>
        <v>0</v>
      </c>
      <c r="G138" s="125">
        <f t="shared" si="43"/>
        <v>0</v>
      </c>
      <c r="H138" s="125">
        <f t="shared" si="43"/>
        <v>0</v>
      </c>
      <c r="I138" s="188"/>
      <c r="J138" s="188"/>
    </row>
    <row r="139" spans="1:10" ht="15" customHeight="1" x14ac:dyDescent="0.25">
      <c r="A139" s="279" t="s">
        <v>185</v>
      </c>
      <c r="B139" s="280"/>
      <c r="C139" s="281"/>
      <c r="D139" s="55" t="s">
        <v>153</v>
      </c>
      <c r="E139" s="113"/>
      <c r="F139" s="113"/>
      <c r="G139" s="113"/>
      <c r="H139" s="113"/>
      <c r="I139" s="188"/>
      <c r="J139" s="188"/>
    </row>
    <row r="140" spans="1:10" x14ac:dyDescent="0.25">
      <c r="A140" s="306" t="s">
        <v>99</v>
      </c>
      <c r="B140" s="307"/>
      <c r="C140" s="308"/>
      <c r="D140" s="52" t="s">
        <v>52</v>
      </c>
      <c r="E140" s="113"/>
      <c r="F140" s="113"/>
      <c r="G140" s="113"/>
      <c r="H140" s="114"/>
      <c r="I140" s="188"/>
      <c r="J140" s="188"/>
    </row>
    <row r="141" spans="1:10" s="30" customFormat="1" ht="25.5" x14ac:dyDescent="0.25">
      <c r="A141" s="81">
        <v>4</v>
      </c>
      <c r="B141" s="82"/>
      <c r="C141" s="83"/>
      <c r="D141" s="55" t="s">
        <v>16</v>
      </c>
      <c r="E141" s="115">
        <f t="shared" ref="E141:H141" si="44">E142</f>
        <v>0</v>
      </c>
      <c r="F141" s="115">
        <f t="shared" si="44"/>
        <v>0</v>
      </c>
      <c r="G141" s="115">
        <f t="shared" si="44"/>
        <v>0</v>
      </c>
      <c r="H141" s="115">
        <f t="shared" si="44"/>
        <v>0</v>
      </c>
      <c r="I141" s="188"/>
      <c r="J141" s="188"/>
    </row>
    <row r="142" spans="1:10" ht="25.5" x14ac:dyDescent="0.25">
      <c r="A142" s="56">
        <v>42</v>
      </c>
      <c r="B142" s="57"/>
      <c r="C142" s="58"/>
      <c r="D142" s="53" t="s">
        <v>42</v>
      </c>
      <c r="E142" s="112">
        <f t="shared" ref="E142:H142" si="45">SUM(E143:E147)</f>
        <v>0</v>
      </c>
      <c r="F142" s="112">
        <f t="shared" si="45"/>
        <v>0</v>
      </c>
      <c r="G142" s="112">
        <f t="shared" si="45"/>
        <v>0</v>
      </c>
      <c r="H142" s="112">
        <f t="shared" si="45"/>
        <v>0</v>
      </c>
      <c r="I142" s="188"/>
      <c r="J142" s="188"/>
    </row>
    <row r="143" spans="1:10" x14ac:dyDescent="0.25">
      <c r="A143" s="44">
        <v>4212</v>
      </c>
      <c r="B143" s="45"/>
      <c r="C143" s="46"/>
      <c r="D143" s="52" t="s">
        <v>154</v>
      </c>
      <c r="E143" s="117"/>
      <c r="F143" s="117"/>
      <c r="G143" s="117"/>
      <c r="H143" s="117"/>
      <c r="I143" s="188"/>
      <c r="J143" s="188"/>
    </row>
    <row r="144" spans="1:10" x14ac:dyDescent="0.25">
      <c r="A144" s="44">
        <v>4221</v>
      </c>
      <c r="B144" s="45"/>
      <c r="C144" s="46"/>
      <c r="D144" s="52" t="s">
        <v>87</v>
      </c>
      <c r="E144" s="117"/>
      <c r="F144" s="117"/>
      <c r="G144" s="117"/>
      <c r="H144" s="117"/>
      <c r="I144" s="188"/>
      <c r="J144" s="188"/>
    </row>
    <row r="145" spans="1:10" x14ac:dyDescent="0.25">
      <c r="A145" s="44">
        <v>42222</v>
      </c>
      <c r="B145" s="45"/>
      <c r="C145" s="46"/>
      <c r="D145" s="52" t="s">
        <v>88</v>
      </c>
      <c r="E145" s="117"/>
      <c r="F145" s="117"/>
      <c r="G145" s="117"/>
      <c r="H145" s="117"/>
      <c r="I145" s="188"/>
      <c r="J145" s="188"/>
    </row>
    <row r="146" spans="1:10" ht="25.5" x14ac:dyDescent="0.25">
      <c r="A146" s="44">
        <v>4227</v>
      </c>
      <c r="B146" s="45"/>
      <c r="C146" s="46"/>
      <c r="D146" s="52" t="s">
        <v>98</v>
      </c>
      <c r="E146" s="117"/>
      <c r="F146" s="117"/>
      <c r="G146" s="117"/>
      <c r="H146" s="117"/>
      <c r="I146" s="188"/>
      <c r="J146" s="188"/>
    </row>
    <row r="147" spans="1:10" ht="15.75" thickBot="1" x14ac:dyDescent="0.3">
      <c r="A147" s="86">
        <v>4241</v>
      </c>
      <c r="B147" s="87"/>
      <c r="C147" s="88"/>
      <c r="D147" s="90" t="s">
        <v>82</v>
      </c>
      <c r="E147" s="119"/>
      <c r="F147" s="119"/>
      <c r="G147" s="119"/>
      <c r="H147" s="117"/>
      <c r="I147" s="188"/>
      <c r="J147" s="188"/>
    </row>
    <row r="148" spans="1:10" ht="15" customHeight="1" thickTop="1" thickBot="1" x14ac:dyDescent="0.3">
      <c r="A148" s="303" t="s">
        <v>166</v>
      </c>
      <c r="B148" s="304"/>
      <c r="C148" s="305"/>
      <c r="D148" s="105" t="s">
        <v>92</v>
      </c>
      <c r="E148" s="126">
        <f t="shared" ref="E148:H148" si="46">E149+E155</f>
        <v>4092.3199999999997</v>
      </c>
      <c r="F148" s="126">
        <f t="shared" si="46"/>
        <v>9660</v>
      </c>
      <c r="G148" s="126">
        <f t="shared" si="46"/>
        <v>7492</v>
      </c>
      <c r="H148" s="126">
        <f t="shared" si="46"/>
        <v>7139.6399999999994</v>
      </c>
      <c r="I148" s="188">
        <f t="shared" ref="I148:I208" si="47">(H148/E148)*100</f>
        <v>174.46436251319543</v>
      </c>
      <c r="J148" s="188">
        <f t="shared" si="28"/>
        <v>95.296849973304859</v>
      </c>
    </row>
    <row r="149" spans="1:10" ht="15" customHeight="1" thickTop="1" x14ac:dyDescent="0.25">
      <c r="A149" s="329" t="s">
        <v>162</v>
      </c>
      <c r="B149" s="330"/>
      <c r="C149" s="331"/>
      <c r="D149" s="97" t="s">
        <v>93</v>
      </c>
      <c r="E149" s="127">
        <f t="shared" ref="E149:H149" si="48">E152</f>
        <v>1670.58</v>
      </c>
      <c r="F149" s="127">
        <f t="shared" si="48"/>
        <v>2000</v>
      </c>
      <c r="G149" s="127">
        <f t="shared" si="48"/>
        <v>2100</v>
      </c>
      <c r="H149" s="127">
        <f t="shared" si="48"/>
        <v>1747.94</v>
      </c>
      <c r="I149" s="188">
        <f t="shared" si="47"/>
        <v>104.63072705287983</v>
      </c>
      <c r="J149" s="188">
        <f t="shared" si="28"/>
        <v>83.235238095238088</v>
      </c>
    </row>
    <row r="150" spans="1:10" ht="15" customHeight="1" x14ac:dyDescent="0.25">
      <c r="A150" s="291" t="s">
        <v>186</v>
      </c>
      <c r="B150" s="292"/>
      <c r="C150" s="293"/>
      <c r="D150" s="51" t="s">
        <v>37</v>
      </c>
      <c r="E150" s="113"/>
      <c r="F150" s="113"/>
      <c r="G150" s="113"/>
      <c r="H150" s="113"/>
      <c r="I150" s="188"/>
      <c r="J150" s="188"/>
    </row>
    <row r="151" spans="1:10" x14ac:dyDescent="0.25">
      <c r="A151" s="273" t="s">
        <v>92</v>
      </c>
      <c r="B151" s="274"/>
      <c r="C151" s="275"/>
      <c r="D151" s="52" t="s">
        <v>91</v>
      </c>
      <c r="E151" s="113"/>
      <c r="F151" s="113"/>
      <c r="G151" s="113"/>
      <c r="H151" s="114"/>
      <c r="I151" s="188"/>
      <c r="J151" s="188"/>
    </row>
    <row r="152" spans="1:10" x14ac:dyDescent="0.25">
      <c r="A152" s="243">
        <v>3</v>
      </c>
      <c r="B152" s="244"/>
      <c r="C152" s="245"/>
      <c r="D152" s="51" t="s">
        <v>14</v>
      </c>
      <c r="E152" s="115">
        <f t="shared" ref="E152:H153" si="49">E153</f>
        <v>1670.58</v>
      </c>
      <c r="F152" s="115">
        <f t="shared" ref="F152" si="50">F153</f>
        <v>2000</v>
      </c>
      <c r="G152" s="115">
        <f t="shared" ref="G152" si="51">G153</f>
        <v>2100</v>
      </c>
      <c r="H152" s="115">
        <f t="shared" ref="H152" si="52">H153</f>
        <v>1747.94</v>
      </c>
      <c r="I152" s="188">
        <f t="shared" si="47"/>
        <v>104.63072705287983</v>
      </c>
      <c r="J152" s="188">
        <f t="shared" ref="J152:J213" si="53">(H152/G152)*100</f>
        <v>83.235238095238088</v>
      </c>
    </row>
    <row r="153" spans="1:10" x14ac:dyDescent="0.25">
      <c r="A153" s="249">
        <v>32</v>
      </c>
      <c r="B153" s="250"/>
      <c r="C153" s="251"/>
      <c r="D153" s="53" t="s">
        <v>32</v>
      </c>
      <c r="E153" s="112">
        <f t="shared" si="49"/>
        <v>1670.58</v>
      </c>
      <c r="F153" s="112">
        <f t="shared" si="49"/>
        <v>2000</v>
      </c>
      <c r="G153" s="112">
        <f t="shared" si="49"/>
        <v>2100</v>
      </c>
      <c r="H153" s="112">
        <f t="shared" si="49"/>
        <v>1747.94</v>
      </c>
      <c r="I153" s="188">
        <f t="shared" si="47"/>
        <v>104.63072705287983</v>
      </c>
      <c r="J153" s="188">
        <f t="shared" si="53"/>
        <v>83.235238095238088</v>
      </c>
    </row>
    <row r="154" spans="1:10" ht="15.75" thickBot="1" x14ac:dyDescent="0.3">
      <c r="A154" s="86">
        <v>32222</v>
      </c>
      <c r="B154" s="87"/>
      <c r="C154" s="88"/>
      <c r="D154" s="90" t="s">
        <v>62</v>
      </c>
      <c r="E154" s="118">
        <v>1670.58</v>
      </c>
      <c r="F154" s="118">
        <v>2000</v>
      </c>
      <c r="G154" s="118">
        <v>2100</v>
      </c>
      <c r="H154" s="118">
        <v>1747.94</v>
      </c>
      <c r="I154" s="188">
        <f t="shared" si="47"/>
        <v>104.63072705287983</v>
      </c>
      <c r="J154" s="188">
        <f t="shared" si="53"/>
        <v>83.235238095238088</v>
      </c>
    </row>
    <row r="155" spans="1:10" ht="15" customHeight="1" thickTop="1" x14ac:dyDescent="0.25">
      <c r="A155" s="329" t="s">
        <v>162</v>
      </c>
      <c r="B155" s="330"/>
      <c r="C155" s="331"/>
      <c r="D155" s="97" t="s">
        <v>145</v>
      </c>
      <c r="E155" s="127">
        <f t="shared" ref="E155:H155" si="54">E158</f>
        <v>2421.7399999999998</v>
      </c>
      <c r="F155" s="127">
        <f t="shared" si="54"/>
        <v>7660</v>
      </c>
      <c r="G155" s="127">
        <f t="shared" si="54"/>
        <v>5392</v>
      </c>
      <c r="H155" s="127">
        <f t="shared" si="54"/>
        <v>5391.6999999999989</v>
      </c>
      <c r="I155" s="188">
        <f t="shared" si="47"/>
        <v>222.6374425000206</v>
      </c>
      <c r="J155" s="188">
        <f t="shared" si="53"/>
        <v>99.994436201780388</v>
      </c>
    </row>
    <row r="156" spans="1:10" ht="15" customHeight="1" x14ac:dyDescent="0.25">
      <c r="A156" s="291" t="s">
        <v>182</v>
      </c>
      <c r="B156" s="292"/>
      <c r="C156" s="293"/>
      <c r="D156" s="51" t="s">
        <v>37</v>
      </c>
      <c r="E156" s="113"/>
      <c r="F156" s="113"/>
      <c r="G156" s="113"/>
      <c r="H156" s="113"/>
      <c r="I156" s="188"/>
      <c r="J156" s="188"/>
    </row>
    <row r="157" spans="1:10" x14ac:dyDescent="0.25">
      <c r="A157" s="273" t="s">
        <v>92</v>
      </c>
      <c r="B157" s="274"/>
      <c r="C157" s="275"/>
      <c r="D157" s="52" t="s">
        <v>91</v>
      </c>
      <c r="E157" s="113"/>
      <c r="F157" s="113"/>
      <c r="G157" s="113"/>
      <c r="H157" s="114"/>
      <c r="I157" s="188"/>
      <c r="J157" s="188"/>
    </row>
    <row r="158" spans="1:10" x14ac:dyDescent="0.25">
      <c r="A158" s="243">
        <v>3</v>
      </c>
      <c r="B158" s="244"/>
      <c r="C158" s="245"/>
      <c r="D158" s="51" t="s">
        <v>14</v>
      </c>
      <c r="E158" s="115">
        <f>E159+E163</f>
        <v>2421.7399999999998</v>
      </c>
      <c r="F158" s="115">
        <f>F159+F163</f>
        <v>7660</v>
      </c>
      <c r="G158" s="115">
        <f>G159+G163</f>
        <v>5392</v>
      </c>
      <c r="H158" s="115">
        <f>H159+H163</f>
        <v>5391.6999999999989</v>
      </c>
      <c r="I158" s="188">
        <f t="shared" si="47"/>
        <v>222.6374425000206</v>
      </c>
      <c r="J158" s="188">
        <f t="shared" si="53"/>
        <v>99.994436201780388</v>
      </c>
    </row>
    <row r="159" spans="1:10" x14ac:dyDescent="0.25">
      <c r="A159" s="249">
        <v>31</v>
      </c>
      <c r="B159" s="250"/>
      <c r="C159" s="251"/>
      <c r="D159" s="53" t="s">
        <v>15</v>
      </c>
      <c r="E159" s="112">
        <f t="shared" ref="E159" si="55">SUM(E160:E162)</f>
        <v>1949.3899999999999</v>
      </c>
      <c r="F159" s="112">
        <f>SUM(F160:F162)</f>
        <v>6110</v>
      </c>
      <c r="G159" s="112">
        <f t="shared" ref="G159:H159" si="56">SUM(G160:G162)</f>
        <v>4447</v>
      </c>
      <c r="H159" s="112">
        <f t="shared" si="56"/>
        <v>4447.0099999999993</v>
      </c>
      <c r="I159" s="188">
        <f t="shared" si="47"/>
        <v>228.12315647458945</v>
      </c>
      <c r="J159" s="188">
        <f t="shared" si="53"/>
        <v>100.00022487069933</v>
      </c>
    </row>
    <row r="160" spans="1:10" x14ac:dyDescent="0.25">
      <c r="A160" s="44">
        <v>3111</v>
      </c>
      <c r="B160" s="45"/>
      <c r="C160" s="46"/>
      <c r="D160" s="52" t="s">
        <v>53</v>
      </c>
      <c r="E160" s="117">
        <v>1338.61</v>
      </c>
      <c r="F160" s="117">
        <v>4200</v>
      </c>
      <c r="G160" s="117">
        <v>3337</v>
      </c>
      <c r="H160" s="117">
        <v>3337.24</v>
      </c>
      <c r="I160" s="188">
        <f t="shared" si="47"/>
        <v>249.30637004056447</v>
      </c>
      <c r="J160" s="188">
        <f t="shared" si="53"/>
        <v>100.00719208870241</v>
      </c>
    </row>
    <row r="161" spans="1:10" ht="25.5" x14ac:dyDescent="0.25">
      <c r="A161" s="44">
        <v>3131</v>
      </c>
      <c r="B161" s="45"/>
      <c r="C161" s="46"/>
      <c r="D161" s="52" t="s">
        <v>95</v>
      </c>
      <c r="E161" s="117">
        <v>334.68</v>
      </c>
      <c r="F161" s="117">
        <v>1050</v>
      </c>
      <c r="G161" s="117">
        <v>480</v>
      </c>
      <c r="H161" s="117">
        <v>479.95</v>
      </c>
      <c r="I161" s="188">
        <f t="shared" si="47"/>
        <v>143.40564120951356</v>
      </c>
      <c r="J161" s="188">
        <f t="shared" si="53"/>
        <v>99.989583333333329</v>
      </c>
    </row>
    <row r="162" spans="1:10" ht="24" x14ac:dyDescent="0.25">
      <c r="A162" s="44">
        <v>3132</v>
      </c>
      <c r="B162" s="45"/>
      <c r="C162" s="46"/>
      <c r="D162" s="47" t="s">
        <v>96</v>
      </c>
      <c r="E162" s="117">
        <v>276.10000000000002</v>
      </c>
      <c r="F162" s="117">
        <v>860</v>
      </c>
      <c r="G162" s="117">
        <v>630</v>
      </c>
      <c r="H162" s="117">
        <v>629.82000000000005</v>
      </c>
      <c r="I162" s="188">
        <f t="shared" si="47"/>
        <v>228.11300253531331</v>
      </c>
      <c r="J162" s="188">
        <f t="shared" si="53"/>
        <v>99.971428571428575</v>
      </c>
    </row>
    <row r="163" spans="1:10" x14ac:dyDescent="0.25">
      <c r="A163" s="249">
        <v>32</v>
      </c>
      <c r="B163" s="250"/>
      <c r="C163" s="251"/>
      <c r="D163" s="53" t="s">
        <v>32</v>
      </c>
      <c r="E163" s="113">
        <f t="shared" ref="E163" si="57">SUM(E164:E164)</f>
        <v>472.35</v>
      </c>
      <c r="F163" s="113">
        <f>SUM(F164:F164)</f>
        <v>1550</v>
      </c>
      <c r="G163" s="113">
        <f t="shared" ref="G163:H163" si="58">SUM(G164:G164)</f>
        <v>945</v>
      </c>
      <c r="H163" s="113">
        <f t="shared" si="58"/>
        <v>944.69</v>
      </c>
      <c r="I163" s="188">
        <f t="shared" si="47"/>
        <v>199.99788292579655</v>
      </c>
      <c r="J163" s="188">
        <f t="shared" si="53"/>
        <v>99.967195767195776</v>
      </c>
    </row>
    <row r="164" spans="1:10" ht="15.75" thickBot="1" x14ac:dyDescent="0.3">
      <c r="A164" s="86">
        <v>3212</v>
      </c>
      <c r="B164" s="91"/>
      <c r="C164" s="92"/>
      <c r="D164" s="90" t="s">
        <v>133</v>
      </c>
      <c r="E164" s="119">
        <v>472.35</v>
      </c>
      <c r="F164" s="119">
        <v>1550</v>
      </c>
      <c r="G164" s="119">
        <v>945</v>
      </c>
      <c r="H164" s="119">
        <v>944.69</v>
      </c>
      <c r="I164" s="188">
        <f t="shared" si="47"/>
        <v>199.99788292579655</v>
      </c>
      <c r="J164" s="188">
        <f t="shared" si="53"/>
        <v>99.967195767195776</v>
      </c>
    </row>
    <row r="165" spans="1:10" ht="15" customHeight="1" thickTop="1" thickBot="1" x14ac:dyDescent="0.3">
      <c r="A165" s="264" t="s">
        <v>166</v>
      </c>
      <c r="B165" s="265"/>
      <c r="C165" s="266"/>
      <c r="D165" s="104" t="s">
        <v>147</v>
      </c>
      <c r="E165" s="128">
        <f>E166+E172+E178+E195+E186</f>
        <v>702519.49999999988</v>
      </c>
      <c r="F165" s="128">
        <f>F166+F172+F178+F195+F186</f>
        <v>710860</v>
      </c>
      <c r="G165" s="128">
        <f>G166+G172+G178+G195+G186</f>
        <v>849380</v>
      </c>
      <c r="H165" s="128">
        <f>H166+H172+H178+H195+H186</f>
        <v>846487.36</v>
      </c>
      <c r="I165" s="188">
        <f t="shared" si="47"/>
        <v>120.4930767046324</v>
      </c>
      <c r="J165" s="188">
        <f t="shared" si="53"/>
        <v>99.659441004026462</v>
      </c>
    </row>
    <row r="166" spans="1:10" ht="15" customHeight="1" thickTop="1" x14ac:dyDescent="0.25">
      <c r="A166" s="246" t="s">
        <v>158</v>
      </c>
      <c r="B166" s="247"/>
      <c r="C166" s="248"/>
      <c r="D166" s="98" t="s">
        <v>146</v>
      </c>
      <c r="E166" s="129">
        <f t="shared" ref="E166:H166" si="59">E169</f>
        <v>29603.29</v>
      </c>
      <c r="F166" s="129">
        <f t="shared" si="59"/>
        <v>40000</v>
      </c>
      <c r="G166" s="129">
        <f t="shared" si="59"/>
        <v>36000</v>
      </c>
      <c r="H166" s="129">
        <f t="shared" si="59"/>
        <v>33833.86</v>
      </c>
      <c r="I166" s="188">
        <f t="shared" si="47"/>
        <v>114.29087780446025</v>
      </c>
      <c r="J166" s="188">
        <f t="shared" si="53"/>
        <v>93.982944444444456</v>
      </c>
    </row>
    <row r="167" spans="1:10" ht="15" customHeight="1" x14ac:dyDescent="0.25">
      <c r="A167" s="237" t="s">
        <v>163</v>
      </c>
      <c r="B167" s="238"/>
      <c r="C167" s="239"/>
      <c r="D167" s="51" t="s">
        <v>37</v>
      </c>
      <c r="E167" s="113"/>
      <c r="F167" s="113"/>
      <c r="G167" s="113"/>
      <c r="H167" s="113"/>
      <c r="I167" s="188"/>
      <c r="J167" s="188"/>
    </row>
    <row r="168" spans="1:10" x14ac:dyDescent="0.25">
      <c r="A168" s="240" t="s">
        <v>147</v>
      </c>
      <c r="B168" s="241"/>
      <c r="C168" s="242"/>
      <c r="D168" s="52" t="s">
        <v>41</v>
      </c>
      <c r="E168" s="113"/>
      <c r="F168" s="113"/>
      <c r="G168" s="113"/>
      <c r="H168" s="114"/>
      <c r="I168" s="188"/>
      <c r="J168" s="188"/>
    </row>
    <row r="169" spans="1:10" x14ac:dyDescent="0.25">
      <c r="A169" s="243">
        <v>3</v>
      </c>
      <c r="B169" s="244"/>
      <c r="C169" s="245"/>
      <c r="D169" s="51" t="s">
        <v>14</v>
      </c>
      <c r="E169" s="115">
        <f t="shared" ref="E169:E170" si="60">E170</f>
        <v>29603.29</v>
      </c>
      <c r="F169" s="115">
        <f t="shared" ref="F169:F170" si="61">F170</f>
        <v>40000</v>
      </c>
      <c r="G169" s="115">
        <f t="shared" ref="G169:G170" si="62">G170</f>
        <v>36000</v>
      </c>
      <c r="H169" s="115">
        <f t="shared" ref="H169:H170" si="63">H170</f>
        <v>33833.86</v>
      </c>
      <c r="I169" s="188">
        <f t="shared" si="47"/>
        <v>114.29087780446025</v>
      </c>
      <c r="J169" s="188">
        <f t="shared" si="53"/>
        <v>93.982944444444456</v>
      </c>
    </row>
    <row r="170" spans="1:10" x14ac:dyDescent="0.25">
      <c r="A170" s="249">
        <v>32</v>
      </c>
      <c r="B170" s="250"/>
      <c r="C170" s="251"/>
      <c r="D170" s="53" t="s">
        <v>32</v>
      </c>
      <c r="E170" s="112">
        <f t="shared" si="60"/>
        <v>29603.29</v>
      </c>
      <c r="F170" s="112">
        <f t="shared" si="61"/>
        <v>40000</v>
      </c>
      <c r="G170" s="112">
        <f t="shared" si="62"/>
        <v>36000</v>
      </c>
      <c r="H170" s="112">
        <f t="shared" si="63"/>
        <v>33833.86</v>
      </c>
      <c r="I170" s="188">
        <f t="shared" si="47"/>
        <v>114.29087780446025</v>
      </c>
      <c r="J170" s="188">
        <f t="shared" si="53"/>
        <v>93.982944444444456</v>
      </c>
    </row>
    <row r="171" spans="1:10" ht="15.75" thickBot="1" x14ac:dyDescent="0.3">
      <c r="A171" s="86">
        <v>32222</v>
      </c>
      <c r="B171" s="87"/>
      <c r="C171" s="88"/>
      <c r="D171" s="90" t="s">
        <v>62</v>
      </c>
      <c r="E171" s="118">
        <v>29603.29</v>
      </c>
      <c r="F171" s="118">
        <v>40000</v>
      </c>
      <c r="G171" s="118">
        <v>36000</v>
      </c>
      <c r="H171" s="118">
        <v>33833.86</v>
      </c>
      <c r="I171" s="188">
        <f t="shared" si="47"/>
        <v>114.29087780446025</v>
      </c>
      <c r="J171" s="188">
        <f t="shared" si="53"/>
        <v>93.982944444444456</v>
      </c>
    </row>
    <row r="172" spans="1:10" ht="15" customHeight="1" thickTop="1" x14ac:dyDescent="0.25">
      <c r="A172" s="246" t="s">
        <v>158</v>
      </c>
      <c r="B172" s="247"/>
      <c r="C172" s="248"/>
      <c r="D172" s="98" t="s">
        <v>172</v>
      </c>
      <c r="E172" s="129">
        <f t="shared" ref="E172:H172" si="64">E175</f>
        <v>5420.64</v>
      </c>
      <c r="F172" s="129">
        <f t="shared" si="64"/>
        <v>7000</v>
      </c>
      <c r="G172" s="129">
        <f t="shared" si="64"/>
        <v>7783</v>
      </c>
      <c r="H172" s="129">
        <f t="shared" si="64"/>
        <v>7782.84</v>
      </c>
      <c r="I172" s="188">
        <f t="shared" si="47"/>
        <v>143.5778801027185</v>
      </c>
      <c r="J172" s="188">
        <f t="shared" si="53"/>
        <v>99.997944237440578</v>
      </c>
    </row>
    <row r="173" spans="1:10" ht="15" customHeight="1" x14ac:dyDescent="0.25">
      <c r="A173" s="237" t="s">
        <v>163</v>
      </c>
      <c r="B173" s="238"/>
      <c r="C173" s="239"/>
      <c r="D173" s="84" t="s">
        <v>37</v>
      </c>
      <c r="E173" s="113"/>
      <c r="F173" s="113"/>
      <c r="G173" s="113"/>
      <c r="H173" s="113"/>
      <c r="I173" s="188"/>
      <c r="J173" s="188"/>
    </row>
    <row r="174" spans="1:10" x14ac:dyDescent="0.25">
      <c r="A174" s="240" t="s">
        <v>147</v>
      </c>
      <c r="B174" s="241"/>
      <c r="C174" s="242"/>
      <c r="D174" s="52" t="s">
        <v>41</v>
      </c>
      <c r="E174" s="113"/>
      <c r="F174" s="113"/>
      <c r="G174" s="113"/>
      <c r="H174" s="114"/>
      <c r="I174" s="188"/>
      <c r="J174" s="188"/>
    </row>
    <row r="175" spans="1:10" x14ac:dyDescent="0.25">
      <c r="A175" s="243">
        <v>3</v>
      </c>
      <c r="B175" s="244"/>
      <c r="C175" s="245"/>
      <c r="D175" s="84" t="s">
        <v>14</v>
      </c>
      <c r="E175" s="115">
        <f t="shared" ref="E175:H176" si="65">E176</f>
        <v>5420.64</v>
      </c>
      <c r="F175" s="115">
        <f t="shared" si="65"/>
        <v>7000</v>
      </c>
      <c r="G175" s="115">
        <f t="shared" si="65"/>
        <v>7783</v>
      </c>
      <c r="H175" s="115">
        <f t="shared" si="65"/>
        <v>7782.84</v>
      </c>
      <c r="I175" s="188">
        <f t="shared" si="47"/>
        <v>143.5778801027185</v>
      </c>
      <c r="J175" s="188">
        <f t="shared" si="53"/>
        <v>99.997944237440578</v>
      </c>
    </row>
    <row r="176" spans="1:10" x14ac:dyDescent="0.25">
      <c r="A176" s="249">
        <v>37</v>
      </c>
      <c r="B176" s="250"/>
      <c r="C176" s="251"/>
      <c r="D176" s="53" t="s">
        <v>148</v>
      </c>
      <c r="E176" s="112">
        <f t="shared" si="65"/>
        <v>5420.64</v>
      </c>
      <c r="F176" s="112">
        <f t="shared" si="65"/>
        <v>7000</v>
      </c>
      <c r="G176" s="112">
        <f t="shared" si="65"/>
        <v>7783</v>
      </c>
      <c r="H176" s="112">
        <f t="shared" si="65"/>
        <v>7782.84</v>
      </c>
      <c r="I176" s="188">
        <f t="shared" si="47"/>
        <v>143.5778801027185</v>
      </c>
      <c r="J176" s="188">
        <f t="shared" si="53"/>
        <v>99.997944237440578</v>
      </c>
    </row>
    <row r="177" spans="1:10" ht="26.25" thickBot="1" x14ac:dyDescent="0.3">
      <c r="A177" s="86">
        <v>37229</v>
      </c>
      <c r="B177" s="87"/>
      <c r="C177" s="88"/>
      <c r="D177" s="90" t="s">
        <v>144</v>
      </c>
      <c r="E177" s="118">
        <v>5420.64</v>
      </c>
      <c r="F177" s="118">
        <v>7000</v>
      </c>
      <c r="G177" s="118">
        <v>7783</v>
      </c>
      <c r="H177" s="118">
        <v>7782.84</v>
      </c>
      <c r="I177" s="188">
        <f t="shared" si="47"/>
        <v>143.5778801027185</v>
      </c>
      <c r="J177" s="188">
        <f t="shared" si="53"/>
        <v>99.997944237440578</v>
      </c>
    </row>
    <row r="178" spans="1:10" ht="15" customHeight="1" thickTop="1" x14ac:dyDescent="0.25">
      <c r="A178" s="246" t="s">
        <v>158</v>
      </c>
      <c r="B178" s="247"/>
      <c r="C178" s="248"/>
      <c r="D178" s="98" t="s">
        <v>149</v>
      </c>
      <c r="E178" s="129">
        <f t="shared" ref="E178:H178" si="66">E181</f>
        <v>3446.28</v>
      </c>
      <c r="F178" s="129">
        <f t="shared" si="66"/>
        <v>5270</v>
      </c>
      <c r="G178" s="129">
        <f t="shared" si="66"/>
        <v>782</v>
      </c>
      <c r="H178" s="129">
        <f t="shared" si="66"/>
        <v>821.67000000000007</v>
      </c>
      <c r="I178" s="188">
        <f t="shared" si="47"/>
        <v>23.842229882656081</v>
      </c>
      <c r="J178" s="188">
        <f t="shared" si="53"/>
        <v>105.07289002557545</v>
      </c>
    </row>
    <row r="179" spans="1:10" ht="15" customHeight="1" x14ac:dyDescent="0.25">
      <c r="A179" s="237" t="s">
        <v>163</v>
      </c>
      <c r="B179" s="238"/>
      <c r="C179" s="239"/>
      <c r="D179" s="51" t="s">
        <v>37</v>
      </c>
      <c r="E179" s="113"/>
      <c r="F179" s="113"/>
      <c r="G179" s="113"/>
      <c r="H179" s="113"/>
      <c r="I179" s="188"/>
      <c r="J179" s="188"/>
    </row>
    <row r="180" spans="1:10" x14ac:dyDescent="0.25">
      <c r="A180" s="240" t="s">
        <v>147</v>
      </c>
      <c r="B180" s="241"/>
      <c r="C180" s="242"/>
      <c r="D180" s="52" t="s">
        <v>41</v>
      </c>
      <c r="E180" s="113"/>
      <c r="F180" s="113"/>
      <c r="G180" s="113"/>
      <c r="H180" s="114"/>
      <c r="I180" s="188"/>
      <c r="J180" s="188"/>
    </row>
    <row r="181" spans="1:10" ht="25.5" x14ac:dyDescent="0.25">
      <c r="A181" s="243">
        <v>4</v>
      </c>
      <c r="B181" s="244"/>
      <c r="C181" s="245"/>
      <c r="D181" s="51" t="s">
        <v>16</v>
      </c>
      <c r="E181" s="115">
        <f t="shared" ref="E181" si="67">E182+E184</f>
        <v>3446.28</v>
      </c>
      <c r="F181" s="115">
        <f>F182+F184</f>
        <v>5270</v>
      </c>
      <c r="G181" s="115">
        <f t="shared" ref="G181:H181" si="68">G182+G184</f>
        <v>782</v>
      </c>
      <c r="H181" s="115">
        <f t="shared" si="68"/>
        <v>821.67000000000007</v>
      </c>
      <c r="I181" s="188">
        <f t="shared" si="47"/>
        <v>23.842229882656081</v>
      </c>
      <c r="J181" s="188">
        <f t="shared" si="53"/>
        <v>105.07289002557545</v>
      </c>
    </row>
    <row r="182" spans="1:10" ht="25.5" x14ac:dyDescent="0.25">
      <c r="A182" s="48">
        <v>42</v>
      </c>
      <c r="B182" s="49"/>
      <c r="C182" s="50"/>
      <c r="D182" s="53" t="s">
        <v>42</v>
      </c>
      <c r="E182" s="112">
        <f t="shared" ref="E182" si="69">E183</f>
        <v>303</v>
      </c>
      <c r="F182" s="112">
        <f t="shared" ref="F182" si="70">F183</f>
        <v>270</v>
      </c>
      <c r="G182" s="112">
        <f t="shared" ref="G182" si="71">G183</f>
        <v>270</v>
      </c>
      <c r="H182" s="112">
        <f t="shared" ref="H182" si="72">H183</f>
        <v>310</v>
      </c>
      <c r="I182" s="188">
        <f t="shared" si="47"/>
        <v>102.3102310231023</v>
      </c>
      <c r="J182" s="188">
        <f t="shared" si="53"/>
        <v>114.81481481481481</v>
      </c>
    </row>
    <row r="183" spans="1:10" x14ac:dyDescent="0.25">
      <c r="A183" s="44">
        <v>4241</v>
      </c>
      <c r="B183" s="45"/>
      <c r="C183" s="46"/>
      <c r="D183" s="52" t="s">
        <v>150</v>
      </c>
      <c r="E183" s="116">
        <v>303</v>
      </c>
      <c r="F183" s="116">
        <v>270</v>
      </c>
      <c r="G183" s="116">
        <v>270</v>
      </c>
      <c r="H183" s="116">
        <v>310</v>
      </c>
      <c r="I183" s="188">
        <f t="shared" si="47"/>
        <v>102.3102310231023</v>
      </c>
      <c r="J183" s="188">
        <f t="shared" si="53"/>
        <v>114.81481481481481</v>
      </c>
    </row>
    <row r="184" spans="1:10" x14ac:dyDescent="0.25">
      <c r="A184" s="48">
        <v>43</v>
      </c>
      <c r="B184" s="49"/>
      <c r="C184" s="50"/>
      <c r="D184" s="53" t="s">
        <v>83</v>
      </c>
      <c r="E184" s="112">
        <f t="shared" ref="E184:H184" si="73">E185</f>
        <v>3143.28</v>
      </c>
      <c r="F184" s="112">
        <f t="shared" si="73"/>
        <v>5000</v>
      </c>
      <c r="G184" s="112">
        <f t="shared" si="73"/>
        <v>512</v>
      </c>
      <c r="H184" s="112">
        <f t="shared" si="73"/>
        <v>511.67</v>
      </c>
      <c r="I184" s="188">
        <f t="shared" si="47"/>
        <v>16.27821893054389</v>
      </c>
      <c r="J184" s="188">
        <f t="shared" si="53"/>
        <v>99.935546875</v>
      </c>
    </row>
    <row r="185" spans="1:10" ht="15.75" thickBot="1" x14ac:dyDescent="0.3">
      <c r="A185" s="86">
        <v>4312</v>
      </c>
      <c r="B185" s="87"/>
      <c r="C185" s="88"/>
      <c r="D185" s="90" t="s">
        <v>83</v>
      </c>
      <c r="E185" s="118">
        <v>3143.28</v>
      </c>
      <c r="F185" s="118">
        <v>5000</v>
      </c>
      <c r="G185" s="118">
        <v>512</v>
      </c>
      <c r="H185" s="118">
        <v>511.67</v>
      </c>
      <c r="I185" s="188">
        <f t="shared" si="47"/>
        <v>16.27821893054389</v>
      </c>
      <c r="J185" s="188">
        <f t="shared" si="53"/>
        <v>99.935546875</v>
      </c>
    </row>
    <row r="186" spans="1:10" ht="15" customHeight="1" thickTop="1" x14ac:dyDescent="0.25">
      <c r="A186" s="246" t="s">
        <v>158</v>
      </c>
      <c r="B186" s="247"/>
      <c r="C186" s="248"/>
      <c r="D186" s="98" t="s">
        <v>173</v>
      </c>
      <c r="E186" s="129">
        <f t="shared" ref="E186:H186" si="74">E189</f>
        <v>0</v>
      </c>
      <c r="F186" s="129">
        <f t="shared" si="74"/>
        <v>0</v>
      </c>
      <c r="G186" s="129">
        <f t="shared" si="74"/>
        <v>800</v>
      </c>
      <c r="H186" s="129">
        <f t="shared" si="74"/>
        <v>800</v>
      </c>
      <c r="I186" s="188"/>
      <c r="J186" s="188">
        <f t="shared" si="53"/>
        <v>100</v>
      </c>
    </row>
    <row r="187" spans="1:10" ht="15" customHeight="1" x14ac:dyDescent="0.25">
      <c r="A187" s="237" t="s">
        <v>163</v>
      </c>
      <c r="B187" s="238"/>
      <c r="C187" s="239"/>
      <c r="D187" s="106" t="s">
        <v>37</v>
      </c>
      <c r="E187" s="113"/>
      <c r="F187" s="113"/>
      <c r="G187" s="113"/>
      <c r="H187" s="113"/>
      <c r="I187" s="188"/>
      <c r="J187" s="188"/>
    </row>
    <row r="188" spans="1:10" x14ac:dyDescent="0.25">
      <c r="A188" s="240" t="s">
        <v>147</v>
      </c>
      <c r="B188" s="241"/>
      <c r="C188" s="242"/>
      <c r="D188" s="52" t="s">
        <v>41</v>
      </c>
      <c r="E188" s="113"/>
      <c r="F188" s="113"/>
      <c r="G188" s="113"/>
      <c r="H188" s="114"/>
      <c r="I188" s="188"/>
      <c r="J188" s="188"/>
    </row>
    <row r="189" spans="1:10" x14ac:dyDescent="0.25">
      <c r="A189" s="243">
        <v>3</v>
      </c>
      <c r="B189" s="244"/>
      <c r="C189" s="245"/>
      <c r="D189" s="106" t="s">
        <v>14</v>
      </c>
      <c r="E189" s="115">
        <f t="shared" ref="E189:H189" si="75">E190</f>
        <v>0</v>
      </c>
      <c r="F189" s="115">
        <f t="shared" si="75"/>
        <v>0</v>
      </c>
      <c r="G189" s="115">
        <f t="shared" si="75"/>
        <v>800</v>
      </c>
      <c r="H189" s="115">
        <f t="shared" si="75"/>
        <v>800</v>
      </c>
      <c r="I189" s="188"/>
      <c r="J189" s="188">
        <f t="shared" si="53"/>
        <v>100</v>
      </c>
    </row>
    <row r="190" spans="1:10" x14ac:dyDescent="0.25">
      <c r="A190" s="249">
        <v>32</v>
      </c>
      <c r="B190" s="250"/>
      <c r="C190" s="251"/>
      <c r="D190" s="53" t="s">
        <v>32</v>
      </c>
      <c r="E190" s="112">
        <f t="shared" ref="E190:H190" si="76">SUM(E191:E194)</f>
        <v>0</v>
      </c>
      <c r="F190" s="112">
        <f t="shared" si="76"/>
        <v>0</v>
      </c>
      <c r="G190" s="112">
        <f t="shared" si="76"/>
        <v>800</v>
      </c>
      <c r="H190" s="112">
        <f t="shared" si="76"/>
        <v>800</v>
      </c>
      <c r="I190" s="188"/>
      <c r="J190" s="188">
        <f t="shared" si="53"/>
        <v>100</v>
      </c>
    </row>
    <row r="191" spans="1:10" ht="25.5" x14ac:dyDescent="0.25">
      <c r="A191" s="44">
        <v>3221</v>
      </c>
      <c r="B191" s="45"/>
      <c r="C191" s="46"/>
      <c r="D191" s="52" t="s">
        <v>100</v>
      </c>
      <c r="E191" s="116"/>
      <c r="F191" s="116"/>
      <c r="G191" s="116">
        <v>3</v>
      </c>
      <c r="H191" s="116">
        <v>2.65</v>
      </c>
      <c r="I191" s="188"/>
      <c r="J191" s="188">
        <f t="shared" si="53"/>
        <v>88.333333333333329</v>
      </c>
    </row>
    <row r="192" spans="1:10" x14ac:dyDescent="0.25">
      <c r="A192" s="44">
        <v>3222</v>
      </c>
      <c r="B192" s="45"/>
      <c r="C192" s="46"/>
      <c r="D192" s="52" t="s">
        <v>62</v>
      </c>
      <c r="E192" s="116"/>
      <c r="F192" s="116"/>
      <c r="G192" s="116">
        <v>6</v>
      </c>
      <c r="H192" s="116">
        <v>5.5</v>
      </c>
      <c r="I192" s="188"/>
      <c r="J192" s="188">
        <f t="shared" si="53"/>
        <v>91.666666666666657</v>
      </c>
    </row>
    <row r="193" spans="1:10" x14ac:dyDescent="0.25">
      <c r="A193" s="44">
        <v>3225</v>
      </c>
      <c r="B193" s="45"/>
      <c r="C193" s="46"/>
      <c r="D193" s="52" t="s">
        <v>66</v>
      </c>
      <c r="E193" s="116"/>
      <c r="F193" s="116"/>
      <c r="G193" s="116">
        <v>316</v>
      </c>
      <c r="H193" s="116">
        <v>316.37</v>
      </c>
      <c r="I193" s="188"/>
      <c r="J193" s="188">
        <f t="shared" si="53"/>
        <v>100.11708860759494</v>
      </c>
    </row>
    <row r="194" spans="1:10" ht="15.75" thickBot="1" x14ac:dyDescent="0.3">
      <c r="A194" s="158">
        <v>3299</v>
      </c>
      <c r="B194" s="159"/>
      <c r="C194" s="160"/>
      <c r="D194" s="161" t="s">
        <v>78</v>
      </c>
      <c r="E194" s="162"/>
      <c r="F194" s="162"/>
      <c r="G194" s="162">
        <v>475</v>
      </c>
      <c r="H194" s="116">
        <v>475.48</v>
      </c>
      <c r="I194" s="188"/>
      <c r="J194" s="188">
        <f t="shared" si="53"/>
        <v>100.10105263157895</v>
      </c>
    </row>
    <row r="195" spans="1:10" ht="15" customHeight="1" thickTop="1" x14ac:dyDescent="0.25">
      <c r="A195" s="246" t="s">
        <v>158</v>
      </c>
      <c r="B195" s="247"/>
      <c r="C195" s="248"/>
      <c r="D195" s="98" t="s">
        <v>151</v>
      </c>
      <c r="E195" s="129">
        <f t="shared" ref="E195:H195" si="77">E198</f>
        <v>664049.28999999992</v>
      </c>
      <c r="F195" s="129">
        <f t="shared" si="77"/>
        <v>658590</v>
      </c>
      <c r="G195" s="129">
        <f t="shared" si="77"/>
        <v>804015</v>
      </c>
      <c r="H195" s="129">
        <f t="shared" si="77"/>
        <v>803248.99</v>
      </c>
      <c r="I195" s="188">
        <f t="shared" si="47"/>
        <v>120.96225417242748</v>
      </c>
      <c r="J195" s="188">
        <f t="shared" si="53"/>
        <v>99.904726901861281</v>
      </c>
    </row>
    <row r="196" spans="1:10" ht="15" customHeight="1" x14ac:dyDescent="0.25">
      <c r="A196" s="237" t="s">
        <v>163</v>
      </c>
      <c r="B196" s="238"/>
      <c r="C196" s="239"/>
      <c r="D196" s="51" t="s">
        <v>37</v>
      </c>
      <c r="E196" s="113"/>
      <c r="F196" s="113"/>
      <c r="G196" s="113"/>
      <c r="H196" s="113"/>
      <c r="I196" s="188"/>
      <c r="J196" s="188"/>
    </row>
    <row r="197" spans="1:10" x14ac:dyDescent="0.25">
      <c r="A197" s="240" t="s">
        <v>147</v>
      </c>
      <c r="B197" s="241"/>
      <c r="C197" s="242"/>
      <c r="D197" s="52" t="s">
        <v>41</v>
      </c>
      <c r="E197" s="113"/>
      <c r="F197" s="113"/>
      <c r="G197" s="113"/>
      <c r="H197" s="114"/>
      <c r="I197" s="188"/>
      <c r="J197" s="188"/>
    </row>
    <row r="198" spans="1:10" x14ac:dyDescent="0.25">
      <c r="A198" s="243">
        <v>3</v>
      </c>
      <c r="B198" s="244"/>
      <c r="C198" s="245"/>
      <c r="D198" s="51" t="s">
        <v>14</v>
      </c>
      <c r="E198" s="115">
        <f>E204+E199+E210</f>
        <v>664049.28999999992</v>
      </c>
      <c r="F198" s="115">
        <f t="shared" ref="F198:H198" si="78">F204+F199+F210</f>
        <v>658590</v>
      </c>
      <c r="G198" s="115">
        <f t="shared" si="78"/>
        <v>804015</v>
      </c>
      <c r="H198" s="115">
        <f t="shared" si="78"/>
        <v>803248.99</v>
      </c>
      <c r="I198" s="188">
        <f t="shared" si="47"/>
        <v>120.96225417242748</v>
      </c>
      <c r="J198" s="188">
        <f t="shared" si="53"/>
        <v>99.904726901861281</v>
      </c>
    </row>
    <row r="199" spans="1:10" x14ac:dyDescent="0.25">
      <c r="A199" s="249">
        <v>31</v>
      </c>
      <c r="B199" s="250"/>
      <c r="C199" s="251"/>
      <c r="D199" s="53" t="s">
        <v>15</v>
      </c>
      <c r="E199" s="112">
        <f t="shared" ref="E199" si="79">SUM(E200:E203)</f>
        <v>635605.66999999993</v>
      </c>
      <c r="F199" s="112">
        <f>SUM(F200:F203)</f>
        <v>630210</v>
      </c>
      <c r="G199" s="112">
        <f t="shared" ref="G199:H199" si="80">SUM(G200:G203)</f>
        <v>774560</v>
      </c>
      <c r="H199" s="112">
        <f t="shared" si="80"/>
        <v>773907.04</v>
      </c>
      <c r="I199" s="188">
        <f t="shared" si="47"/>
        <v>121.75898934318823</v>
      </c>
      <c r="J199" s="188">
        <f t="shared" si="53"/>
        <v>99.915699235695115</v>
      </c>
    </row>
    <row r="200" spans="1:10" x14ac:dyDescent="0.25">
      <c r="A200" s="44">
        <v>3111</v>
      </c>
      <c r="B200" s="45"/>
      <c r="C200" s="46"/>
      <c r="D200" s="52" t="s">
        <v>53</v>
      </c>
      <c r="E200" s="117">
        <v>414516.67</v>
      </c>
      <c r="F200" s="117">
        <v>412340</v>
      </c>
      <c r="G200" s="117">
        <v>511720</v>
      </c>
      <c r="H200" s="117">
        <v>511063.35</v>
      </c>
      <c r="I200" s="188">
        <f t="shared" si="47"/>
        <v>123.29138656836165</v>
      </c>
      <c r="J200" s="188">
        <f t="shared" si="53"/>
        <v>99.871677870710542</v>
      </c>
    </row>
    <row r="201" spans="1:10" x14ac:dyDescent="0.25">
      <c r="A201" s="44">
        <v>3121</v>
      </c>
      <c r="B201" s="45"/>
      <c r="C201" s="46"/>
      <c r="D201" s="52" t="s">
        <v>54</v>
      </c>
      <c r="E201" s="117">
        <v>32486.03</v>
      </c>
      <c r="F201" s="117">
        <v>30270</v>
      </c>
      <c r="G201" s="117">
        <v>31100</v>
      </c>
      <c r="H201" s="117">
        <v>31393.79</v>
      </c>
      <c r="I201" s="188">
        <f t="shared" si="47"/>
        <v>96.637816316736775</v>
      </c>
      <c r="J201" s="188">
        <f t="shared" si="53"/>
        <v>100.94466237942123</v>
      </c>
    </row>
    <row r="202" spans="1:10" ht="25.5" x14ac:dyDescent="0.25">
      <c r="A202" s="44">
        <v>3131</v>
      </c>
      <c r="B202" s="45"/>
      <c r="C202" s="46"/>
      <c r="D202" s="52" t="s">
        <v>95</v>
      </c>
      <c r="E202" s="117">
        <v>104237.47</v>
      </c>
      <c r="F202" s="117">
        <v>103600</v>
      </c>
      <c r="G202" s="117">
        <v>127410</v>
      </c>
      <c r="H202" s="117">
        <v>127250.62</v>
      </c>
      <c r="I202" s="188">
        <f t="shared" si="47"/>
        <v>122.07761757840055</v>
      </c>
      <c r="J202" s="188">
        <f t="shared" si="53"/>
        <v>99.8749077780394</v>
      </c>
    </row>
    <row r="203" spans="1:10" ht="24" x14ac:dyDescent="0.25">
      <c r="A203" s="44">
        <v>3132</v>
      </c>
      <c r="B203" s="45"/>
      <c r="C203" s="46"/>
      <c r="D203" s="47" t="s">
        <v>96</v>
      </c>
      <c r="E203" s="117">
        <v>84365.5</v>
      </c>
      <c r="F203" s="117">
        <v>84000</v>
      </c>
      <c r="G203" s="117">
        <v>104330</v>
      </c>
      <c r="H203" s="117">
        <v>104199.28</v>
      </c>
      <c r="I203" s="188">
        <f t="shared" si="47"/>
        <v>123.50934920079891</v>
      </c>
      <c r="J203" s="188">
        <f t="shared" si="53"/>
        <v>99.87470526214895</v>
      </c>
    </row>
    <row r="204" spans="1:10" x14ac:dyDescent="0.25">
      <c r="A204" s="249">
        <v>32</v>
      </c>
      <c r="B204" s="250"/>
      <c r="C204" s="251"/>
      <c r="D204" s="53" t="s">
        <v>32</v>
      </c>
      <c r="E204" s="112">
        <f>E209+E206+E207+E208+E205</f>
        <v>28443.62</v>
      </c>
      <c r="F204" s="112">
        <f t="shared" ref="F204:H204" si="81">F209+F206+F207+F208+F205</f>
        <v>28380</v>
      </c>
      <c r="G204" s="112">
        <f t="shared" si="81"/>
        <v>29455</v>
      </c>
      <c r="H204" s="112">
        <f t="shared" si="81"/>
        <v>29341.95</v>
      </c>
      <c r="I204" s="188">
        <f t="shared" si="47"/>
        <v>103.1582829471073</v>
      </c>
      <c r="J204" s="188">
        <f t="shared" si="53"/>
        <v>99.616194194534032</v>
      </c>
    </row>
    <row r="205" spans="1:10" x14ac:dyDescent="0.25">
      <c r="A205" s="44">
        <v>3212</v>
      </c>
      <c r="B205" s="107"/>
      <c r="C205" s="108"/>
      <c r="D205" s="52" t="s">
        <v>133</v>
      </c>
      <c r="E205" s="116">
        <v>26779.19</v>
      </c>
      <c r="F205" s="116">
        <v>26700</v>
      </c>
      <c r="G205" s="116">
        <v>27380</v>
      </c>
      <c r="H205" s="116">
        <v>27266.95</v>
      </c>
      <c r="I205" s="188">
        <f t="shared" si="47"/>
        <v>101.82141431462266</v>
      </c>
      <c r="J205" s="188">
        <f t="shared" si="53"/>
        <v>99.587107377647925</v>
      </c>
    </row>
    <row r="206" spans="1:10" ht="25.5" x14ac:dyDescent="0.25">
      <c r="A206" s="44">
        <v>3214</v>
      </c>
      <c r="B206" s="49"/>
      <c r="C206" s="50"/>
      <c r="D206" s="52" t="s">
        <v>60</v>
      </c>
      <c r="E206" s="116"/>
      <c r="F206" s="116"/>
      <c r="G206" s="116">
        <v>87</v>
      </c>
      <c r="H206" s="116">
        <v>87</v>
      </c>
      <c r="I206" s="188"/>
      <c r="J206" s="188">
        <f t="shared" si="53"/>
        <v>100</v>
      </c>
    </row>
    <row r="207" spans="1:10" x14ac:dyDescent="0.25">
      <c r="A207" s="44">
        <v>3236</v>
      </c>
      <c r="B207" s="45"/>
      <c r="C207" s="46"/>
      <c r="D207" s="52" t="s">
        <v>159</v>
      </c>
      <c r="E207" s="116"/>
      <c r="F207" s="116"/>
      <c r="G207" s="116"/>
      <c r="H207" s="116"/>
      <c r="I207" s="188"/>
      <c r="J207" s="188"/>
    </row>
    <row r="208" spans="1:10" x14ac:dyDescent="0.25">
      <c r="A208" s="44">
        <v>3295</v>
      </c>
      <c r="B208" s="45"/>
      <c r="C208" s="46"/>
      <c r="D208" s="52" t="s">
        <v>77</v>
      </c>
      <c r="E208" s="116">
        <v>1664.43</v>
      </c>
      <c r="F208" s="116">
        <v>1680</v>
      </c>
      <c r="G208" s="116">
        <v>1988</v>
      </c>
      <c r="H208" s="116">
        <v>1988</v>
      </c>
      <c r="I208" s="188">
        <f t="shared" si="47"/>
        <v>119.4402888676604</v>
      </c>
      <c r="J208" s="188">
        <f t="shared" si="53"/>
        <v>100</v>
      </c>
    </row>
    <row r="209" spans="1:10" x14ac:dyDescent="0.25">
      <c r="A209" s="44">
        <v>3296</v>
      </c>
      <c r="B209" s="45"/>
      <c r="C209" s="46"/>
      <c r="D209" s="52" t="s">
        <v>160</v>
      </c>
      <c r="E209" s="116"/>
      <c r="F209" s="116"/>
      <c r="G209" s="116"/>
      <c r="H209" s="116"/>
      <c r="I209" s="188"/>
      <c r="J209" s="188"/>
    </row>
    <row r="210" spans="1:10" x14ac:dyDescent="0.25">
      <c r="A210" s="249">
        <v>34</v>
      </c>
      <c r="B210" s="250"/>
      <c r="C210" s="251"/>
      <c r="D210" s="53" t="s">
        <v>102</v>
      </c>
      <c r="E210" s="112">
        <f t="shared" ref="E210:H210" si="82">E211</f>
        <v>0</v>
      </c>
      <c r="F210" s="112">
        <f t="shared" si="82"/>
        <v>0</v>
      </c>
      <c r="G210" s="112">
        <f t="shared" si="82"/>
        <v>0</v>
      </c>
      <c r="H210" s="112">
        <f t="shared" si="82"/>
        <v>0</v>
      </c>
      <c r="I210" s="188"/>
      <c r="J210" s="188"/>
    </row>
    <row r="211" spans="1:10" ht="15.75" thickBot="1" x14ac:dyDescent="0.3">
      <c r="A211" s="86">
        <v>3433</v>
      </c>
      <c r="B211" s="91"/>
      <c r="C211" s="92"/>
      <c r="D211" s="90" t="s">
        <v>161</v>
      </c>
      <c r="E211" s="118"/>
      <c r="F211" s="118"/>
      <c r="G211" s="118"/>
      <c r="H211" s="118"/>
      <c r="I211" s="188"/>
      <c r="J211" s="188"/>
    </row>
    <row r="212" spans="1:10" ht="16.5" thickTop="1" thickBot="1" x14ac:dyDescent="0.3">
      <c r="A212" s="252" t="s">
        <v>166</v>
      </c>
      <c r="B212" s="253"/>
      <c r="C212" s="254"/>
      <c r="D212" s="165" t="s">
        <v>175</v>
      </c>
      <c r="E212" s="166">
        <f t="shared" ref="E212:H212" si="83">E213</f>
        <v>1089.77</v>
      </c>
      <c r="F212" s="166">
        <f t="shared" si="83"/>
        <v>0</v>
      </c>
      <c r="G212" s="166">
        <f t="shared" si="83"/>
        <v>1800</v>
      </c>
      <c r="H212" s="166">
        <f t="shared" si="83"/>
        <v>968.82</v>
      </c>
      <c r="I212" s="188">
        <f t="shared" ref="I212:I218" si="84">(H212/E212)*100</f>
        <v>88.901327803114427</v>
      </c>
      <c r="J212" s="188">
        <f t="shared" si="53"/>
        <v>53.823333333333338</v>
      </c>
    </row>
    <row r="213" spans="1:10" ht="15" customHeight="1" thickTop="1" x14ac:dyDescent="0.25">
      <c r="A213" s="255" t="s">
        <v>157</v>
      </c>
      <c r="B213" s="256"/>
      <c r="C213" s="257"/>
      <c r="D213" s="163" t="s">
        <v>176</v>
      </c>
      <c r="E213" s="164">
        <f t="shared" ref="E213:H213" si="85">E216</f>
        <v>1089.77</v>
      </c>
      <c r="F213" s="164">
        <f t="shared" si="85"/>
        <v>0</v>
      </c>
      <c r="G213" s="164">
        <f t="shared" si="85"/>
        <v>1800</v>
      </c>
      <c r="H213" s="164">
        <f t="shared" si="85"/>
        <v>968.82</v>
      </c>
      <c r="I213" s="188">
        <f t="shared" si="84"/>
        <v>88.901327803114427</v>
      </c>
      <c r="J213" s="188">
        <f t="shared" si="53"/>
        <v>53.823333333333338</v>
      </c>
    </row>
    <row r="214" spans="1:10" ht="15" customHeight="1" x14ac:dyDescent="0.25">
      <c r="A214" s="258" t="s">
        <v>177</v>
      </c>
      <c r="B214" s="259"/>
      <c r="C214" s="260"/>
      <c r="D214" s="109" t="s">
        <v>37</v>
      </c>
      <c r="E214" s="113"/>
      <c r="F214" s="113"/>
      <c r="G214" s="113"/>
      <c r="H214" s="113"/>
      <c r="I214" s="188"/>
      <c r="J214" s="188"/>
    </row>
    <row r="215" spans="1:10" x14ac:dyDescent="0.25">
      <c r="A215" s="261" t="s">
        <v>175</v>
      </c>
      <c r="B215" s="262"/>
      <c r="C215" s="263"/>
      <c r="D215" s="52" t="s">
        <v>41</v>
      </c>
      <c r="E215" s="113"/>
      <c r="F215" s="113"/>
      <c r="G215" s="113"/>
      <c r="H215" s="114"/>
      <c r="I215" s="188"/>
      <c r="J215" s="188"/>
    </row>
    <row r="216" spans="1:10" x14ac:dyDescent="0.25">
      <c r="A216" s="243">
        <v>3</v>
      </c>
      <c r="B216" s="244"/>
      <c r="C216" s="245"/>
      <c r="D216" s="109" t="s">
        <v>14</v>
      </c>
      <c r="E216" s="115">
        <f t="shared" ref="E216:H216" si="86">E217</f>
        <v>1089.77</v>
      </c>
      <c r="F216" s="115">
        <f t="shared" si="86"/>
        <v>0</v>
      </c>
      <c r="G216" s="115">
        <f t="shared" si="86"/>
        <v>1800</v>
      </c>
      <c r="H216" s="115">
        <f t="shared" si="86"/>
        <v>968.82</v>
      </c>
      <c r="I216" s="188">
        <f t="shared" si="84"/>
        <v>88.901327803114427</v>
      </c>
      <c r="J216" s="188">
        <f t="shared" ref="J216:J218" si="87">(H216/G216)*100</f>
        <v>53.823333333333338</v>
      </c>
    </row>
    <row r="217" spans="1:10" x14ac:dyDescent="0.25">
      <c r="A217" s="249">
        <v>32</v>
      </c>
      <c r="B217" s="250"/>
      <c r="C217" s="251"/>
      <c r="D217" s="53" t="s">
        <v>32</v>
      </c>
      <c r="E217" s="112">
        <f t="shared" ref="E217:H217" si="88">E218</f>
        <v>1089.77</v>
      </c>
      <c r="F217" s="112">
        <f t="shared" si="88"/>
        <v>0</v>
      </c>
      <c r="G217" s="112">
        <f t="shared" si="88"/>
        <v>1800</v>
      </c>
      <c r="H217" s="112">
        <f t="shared" si="88"/>
        <v>968.82</v>
      </c>
      <c r="I217" s="188">
        <f t="shared" si="84"/>
        <v>88.901327803114427</v>
      </c>
      <c r="J217" s="188">
        <f t="shared" si="87"/>
        <v>53.823333333333338</v>
      </c>
    </row>
    <row r="218" spans="1:10" x14ac:dyDescent="0.25">
      <c r="A218" s="44">
        <v>3225</v>
      </c>
      <c r="B218" s="107"/>
      <c r="C218" s="108"/>
      <c r="D218" s="52" t="s">
        <v>66</v>
      </c>
      <c r="E218" s="116">
        <v>1089.77</v>
      </c>
      <c r="F218" s="116"/>
      <c r="G218" s="116">
        <v>1800</v>
      </c>
      <c r="H218" s="116">
        <v>968.82</v>
      </c>
      <c r="I218" s="188">
        <f t="shared" si="84"/>
        <v>88.901327803114427</v>
      </c>
      <c r="J218" s="188">
        <f t="shared" si="87"/>
        <v>53.823333333333338</v>
      </c>
    </row>
    <row r="220" spans="1:10" x14ac:dyDescent="0.25">
      <c r="A220" t="s">
        <v>201</v>
      </c>
    </row>
    <row r="221" spans="1:10" x14ac:dyDescent="0.25">
      <c r="A221" t="s">
        <v>203</v>
      </c>
    </row>
    <row r="222" spans="1:10" x14ac:dyDescent="0.25">
      <c r="A222" t="s">
        <v>202</v>
      </c>
    </row>
    <row r="224" spans="1:10" x14ac:dyDescent="0.25">
      <c r="D224" s="196" t="s">
        <v>195</v>
      </c>
      <c r="H224" s="196" t="s">
        <v>196</v>
      </c>
    </row>
    <row r="225" spans="4:8" x14ac:dyDescent="0.25">
      <c r="D225" s="196"/>
      <c r="H225" s="196"/>
    </row>
    <row r="226" spans="4:8" x14ac:dyDescent="0.25">
      <c r="D226" s="197"/>
      <c r="H226" s="197"/>
    </row>
    <row r="227" spans="4:8" x14ac:dyDescent="0.25">
      <c r="D227" s="196" t="s">
        <v>197</v>
      </c>
      <c r="H227" s="196" t="s">
        <v>198</v>
      </c>
    </row>
    <row r="229" spans="4:8" x14ac:dyDescent="0.25">
      <c r="F229" s="196" t="s">
        <v>199</v>
      </c>
    </row>
    <row r="230" spans="4:8" x14ac:dyDescent="0.25">
      <c r="F230" s="196"/>
    </row>
    <row r="231" spans="4:8" x14ac:dyDescent="0.25">
      <c r="F231" s="197"/>
    </row>
    <row r="232" spans="4:8" x14ac:dyDescent="0.25">
      <c r="F232" s="196" t="s">
        <v>200</v>
      </c>
    </row>
  </sheetData>
  <mergeCells count="108">
    <mergeCell ref="A3:J3"/>
    <mergeCell ref="A2:J2"/>
    <mergeCell ref="A1:J1"/>
    <mergeCell ref="A186:C186"/>
    <mergeCell ref="A187:C187"/>
    <mergeCell ref="A188:C188"/>
    <mergeCell ref="A189:C189"/>
    <mergeCell ref="A190:C190"/>
    <mergeCell ref="A29:C29"/>
    <mergeCell ref="A30:C30"/>
    <mergeCell ref="A74:C74"/>
    <mergeCell ref="A31:C31"/>
    <mergeCell ref="A32:C32"/>
    <mergeCell ref="A33:C33"/>
    <mergeCell ref="A38:C38"/>
    <mergeCell ref="A41:C41"/>
    <mergeCell ref="A42:C42"/>
    <mergeCell ref="A138:C138"/>
    <mergeCell ref="A139:C139"/>
    <mergeCell ref="A140:C140"/>
    <mergeCell ref="A155:C155"/>
    <mergeCell ref="A156:C156"/>
    <mergeCell ref="A149:C149"/>
    <mergeCell ref="A152:C152"/>
    <mergeCell ref="A153:C153"/>
    <mergeCell ref="A148:C148"/>
    <mergeCell ref="A108:C108"/>
    <mergeCell ref="A5:C5"/>
    <mergeCell ref="A86:C86"/>
    <mergeCell ref="A87:C87"/>
    <mergeCell ref="A72:C72"/>
    <mergeCell ref="A73:C73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7:C7"/>
    <mergeCell ref="A8:C8"/>
    <mergeCell ref="A49:C49"/>
    <mergeCell ref="A85:C85"/>
    <mergeCell ref="A6:D6"/>
    <mergeCell ref="A21:C21"/>
    <mergeCell ref="A25:C25"/>
    <mergeCell ref="A43:C43"/>
    <mergeCell ref="A44:C44"/>
    <mergeCell ref="A45:C45"/>
    <mergeCell ref="A50:C50"/>
    <mergeCell ref="A51:C51"/>
    <mergeCell ref="A96:C96"/>
    <mergeCell ref="A88:C88"/>
    <mergeCell ref="A89:C89"/>
    <mergeCell ref="A90:C90"/>
    <mergeCell ref="A54:C54"/>
    <mergeCell ref="A158:C158"/>
    <mergeCell ref="A159:C159"/>
    <mergeCell ref="A163:C163"/>
    <mergeCell ref="A166:C166"/>
    <mergeCell ref="A165:C165"/>
    <mergeCell ref="A52:C52"/>
    <mergeCell ref="A53:C53"/>
    <mergeCell ref="A56:C56"/>
    <mergeCell ref="A92:C92"/>
    <mergeCell ref="A157:C157"/>
    <mergeCell ref="A109:C109"/>
    <mergeCell ref="A110:C110"/>
    <mergeCell ref="A114:C114"/>
    <mergeCell ref="A75:C75"/>
    <mergeCell ref="A76:C76"/>
    <mergeCell ref="A79:C79"/>
    <mergeCell ref="A106:C106"/>
    <mergeCell ref="A107:C107"/>
    <mergeCell ref="A93:C93"/>
    <mergeCell ref="A94:C94"/>
    <mergeCell ref="A95:C95"/>
    <mergeCell ref="A105:C105"/>
    <mergeCell ref="A150:C150"/>
    <mergeCell ref="A151:C151"/>
    <mergeCell ref="A212:C212"/>
    <mergeCell ref="A213:C213"/>
    <mergeCell ref="A214:C214"/>
    <mergeCell ref="A215:C215"/>
    <mergeCell ref="A216:C216"/>
    <mergeCell ref="A217:C217"/>
    <mergeCell ref="A210:C210"/>
    <mergeCell ref="A196:C196"/>
    <mergeCell ref="A197:C197"/>
    <mergeCell ref="A198:C198"/>
    <mergeCell ref="A204:C204"/>
    <mergeCell ref="A199:C199"/>
    <mergeCell ref="A179:C179"/>
    <mergeCell ref="A180:C180"/>
    <mergeCell ref="A181:C181"/>
    <mergeCell ref="A195:C195"/>
    <mergeCell ref="A167:C167"/>
    <mergeCell ref="A168:C168"/>
    <mergeCell ref="A169:C169"/>
    <mergeCell ref="A170:C170"/>
    <mergeCell ref="A178:C178"/>
    <mergeCell ref="A172:C172"/>
    <mergeCell ref="A173:C173"/>
    <mergeCell ref="A174:C174"/>
    <mergeCell ref="A175:C175"/>
    <mergeCell ref="A176:C17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Goričan</cp:lastModifiedBy>
  <cp:lastPrinted>2025-02-06T10:35:10Z</cp:lastPrinted>
  <dcterms:created xsi:type="dcterms:W3CDTF">2022-08-12T12:51:27Z</dcterms:created>
  <dcterms:modified xsi:type="dcterms:W3CDTF">2025-03-26T07:22:32Z</dcterms:modified>
</cp:coreProperties>
</file>