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Goričan\Desktop\Moji dokumenti\FINANCIJSKO IZVIJEPŠĆE\2024\"/>
    </mc:Choice>
  </mc:AlternateContent>
  <bookViews>
    <workbookView xWindow="0" yWindow="0" windowWidth="28800" windowHeight="12300" tabRatio="874"/>
  </bookViews>
  <sheets>
    <sheet name="SAŽETAK" sheetId="11" r:id="rId1"/>
    <sheet name="Račun prihoda i rashoda" sheetId="10" r:id="rId2"/>
    <sheet name="Prihodi i rashodi po izvorima" sheetId="14" r:id="rId3"/>
    <sheet name="Rashodi prema funkcijskoj kl" sheetId="13" r:id="rId4"/>
    <sheet name="Račun financiranja" sheetId="6" r:id="rId5"/>
    <sheet name="Račun financiranja po izvorima" sheetId="15" r:id="rId6"/>
    <sheet name="POSEBNI DI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2" l="1"/>
  <c r="E53" i="12"/>
  <c r="I55" i="12"/>
  <c r="I54" i="12"/>
  <c r="I56" i="12"/>
  <c r="I53" i="12" s="1"/>
  <c r="F53" i="12"/>
  <c r="G53" i="12"/>
  <c r="I177" i="12" l="1"/>
  <c r="F81" i="12" l="1"/>
  <c r="G81" i="12"/>
  <c r="H81" i="12"/>
  <c r="E81" i="12"/>
  <c r="I82" i="12"/>
  <c r="I83" i="12"/>
  <c r="H37" i="12"/>
  <c r="E37" i="12"/>
  <c r="F37" i="12"/>
  <c r="G37" i="12"/>
  <c r="I38" i="12"/>
  <c r="I385" i="10"/>
  <c r="I386" i="10"/>
  <c r="I387" i="10"/>
  <c r="I388" i="10"/>
  <c r="I389" i="10"/>
  <c r="I390" i="10"/>
  <c r="I384" i="10"/>
  <c r="I376" i="10"/>
  <c r="I377" i="10"/>
  <c r="I378" i="10"/>
  <c r="I379" i="10"/>
  <c r="I380" i="10"/>
  <c r="I381" i="10"/>
  <c r="I375" i="10"/>
  <c r="I368" i="10"/>
  <c r="I369" i="10"/>
  <c r="I370" i="10"/>
  <c r="I371" i="10"/>
  <c r="I372" i="10"/>
  <c r="I373" i="10"/>
  <c r="I367" i="10"/>
  <c r="I360" i="10"/>
  <c r="I361" i="10"/>
  <c r="I362" i="10"/>
  <c r="I363" i="10"/>
  <c r="I364" i="10"/>
  <c r="I365" i="10"/>
  <c r="I359" i="10"/>
  <c r="I352" i="10"/>
  <c r="I353" i="10"/>
  <c r="I354" i="10"/>
  <c r="I355" i="10"/>
  <c r="I356" i="10"/>
  <c r="I357" i="10"/>
  <c r="I351" i="10"/>
  <c r="I344" i="10"/>
  <c r="I345" i="10"/>
  <c r="I346" i="10"/>
  <c r="I347" i="10"/>
  <c r="I348" i="10"/>
  <c r="I349" i="10"/>
  <c r="I343" i="10"/>
  <c r="I333" i="10"/>
  <c r="I334" i="10"/>
  <c r="I335" i="10"/>
  <c r="I336" i="10"/>
  <c r="I337" i="10"/>
  <c r="I338" i="10"/>
  <c r="I332" i="10"/>
  <c r="I324" i="10"/>
  <c r="I325" i="10"/>
  <c r="I326" i="10"/>
  <c r="I327" i="10"/>
  <c r="I328" i="10"/>
  <c r="I329" i="10"/>
  <c r="I323" i="10"/>
  <c r="I315" i="10"/>
  <c r="I316" i="10"/>
  <c r="I317" i="10"/>
  <c r="I318" i="10"/>
  <c r="I319" i="10"/>
  <c r="I320" i="10"/>
  <c r="I314" i="10"/>
  <c r="I307" i="10"/>
  <c r="I308" i="10"/>
  <c r="I309" i="10"/>
  <c r="I310" i="10"/>
  <c r="I311" i="10"/>
  <c r="I312" i="10"/>
  <c r="I306" i="10"/>
  <c r="I299" i="10"/>
  <c r="I300" i="10"/>
  <c r="I301" i="10"/>
  <c r="I302" i="10"/>
  <c r="I303" i="10"/>
  <c r="I304" i="10"/>
  <c r="I298" i="10"/>
  <c r="I291" i="10"/>
  <c r="I292" i="10"/>
  <c r="I293" i="10"/>
  <c r="I294" i="10"/>
  <c r="I295" i="10"/>
  <c r="I296" i="10"/>
  <c r="I290" i="10"/>
  <c r="I283" i="10"/>
  <c r="I284" i="10"/>
  <c r="I285" i="10"/>
  <c r="I286" i="10"/>
  <c r="I287" i="10"/>
  <c r="I288" i="10"/>
  <c r="I282" i="10"/>
  <c r="I275" i="10"/>
  <c r="I276" i="10"/>
  <c r="I277" i="10"/>
  <c r="I278" i="10"/>
  <c r="I279" i="10"/>
  <c r="I280" i="10"/>
  <c r="I274" i="10"/>
  <c r="I267" i="10"/>
  <c r="I268" i="10"/>
  <c r="I269" i="10"/>
  <c r="I270" i="10"/>
  <c r="I271" i="10"/>
  <c r="I272" i="10"/>
  <c r="I266" i="10"/>
  <c r="I259" i="10"/>
  <c r="I260" i="10"/>
  <c r="I261" i="10"/>
  <c r="I262" i="10"/>
  <c r="I263" i="10"/>
  <c r="I264" i="10"/>
  <c r="I258" i="10"/>
  <c r="I251" i="10"/>
  <c r="I252" i="10"/>
  <c r="I253" i="10"/>
  <c r="I254" i="10"/>
  <c r="I255" i="10"/>
  <c r="I256" i="10"/>
  <c r="I250" i="10"/>
  <c r="I243" i="10"/>
  <c r="I244" i="10"/>
  <c r="I245" i="10"/>
  <c r="I246" i="10"/>
  <c r="I247" i="10"/>
  <c r="I248" i="10"/>
  <c r="I242" i="10"/>
  <c r="I235" i="10"/>
  <c r="I236" i="10"/>
  <c r="I237" i="10"/>
  <c r="I238" i="10"/>
  <c r="I239" i="10"/>
  <c r="I240" i="10"/>
  <c r="I234" i="10"/>
  <c r="I227" i="10"/>
  <c r="I228" i="10"/>
  <c r="I229" i="10"/>
  <c r="I230" i="10"/>
  <c r="I231" i="10"/>
  <c r="I232" i="10"/>
  <c r="I226" i="10"/>
  <c r="I219" i="10"/>
  <c r="I220" i="10"/>
  <c r="I221" i="10"/>
  <c r="I222" i="10"/>
  <c r="I223" i="10"/>
  <c r="I224" i="10"/>
  <c r="I218" i="10"/>
  <c r="I211" i="10"/>
  <c r="I212" i="10"/>
  <c r="I213" i="10"/>
  <c r="I214" i="10"/>
  <c r="I215" i="10"/>
  <c r="I216" i="10"/>
  <c r="I210" i="10"/>
  <c r="I203" i="10"/>
  <c r="I204" i="10"/>
  <c r="I205" i="10"/>
  <c r="I206" i="10"/>
  <c r="I207" i="10"/>
  <c r="I208" i="10"/>
  <c r="I202" i="10"/>
  <c r="I195" i="10"/>
  <c r="I196" i="10"/>
  <c r="I197" i="10"/>
  <c r="I198" i="10"/>
  <c r="I199" i="10"/>
  <c r="I200" i="10"/>
  <c r="I194" i="10"/>
  <c r="I187" i="10"/>
  <c r="I188" i="10"/>
  <c r="I189" i="10"/>
  <c r="I190" i="10"/>
  <c r="I191" i="10"/>
  <c r="I192" i="10"/>
  <c r="I186" i="10"/>
  <c r="I179" i="10"/>
  <c r="I180" i="10"/>
  <c r="I181" i="10"/>
  <c r="I182" i="10"/>
  <c r="I183" i="10"/>
  <c r="I184" i="10"/>
  <c r="I178" i="10"/>
  <c r="I171" i="10"/>
  <c r="I172" i="10"/>
  <c r="I173" i="10"/>
  <c r="I174" i="10"/>
  <c r="I175" i="10"/>
  <c r="I176" i="10"/>
  <c r="I170" i="10"/>
  <c r="I163" i="10"/>
  <c r="I164" i="10"/>
  <c r="I165" i="10"/>
  <c r="I166" i="10"/>
  <c r="I167" i="10"/>
  <c r="I168" i="10"/>
  <c r="I162" i="10"/>
  <c r="I155" i="10"/>
  <c r="I156" i="10"/>
  <c r="I157" i="10"/>
  <c r="I158" i="10"/>
  <c r="I159" i="10"/>
  <c r="I160" i="10"/>
  <c r="I154" i="10"/>
  <c r="I147" i="10"/>
  <c r="I148" i="10"/>
  <c r="I149" i="10"/>
  <c r="I150" i="10"/>
  <c r="I151" i="10"/>
  <c r="I152" i="10"/>
  <c r="I146" i="10"/>
  <c r="I138" i="10"/>
  <c r="I139" i="10"/>
  <c r="I140" i="10"/>
  <c r="I141" i="10"/>
  <c r="I142" i="10"/>
  <c r="I143" i="10"/>
  <c r="I137" i="10"/>
  <c r="I130" i="10"/>
  <c r="I131" i="10"/>
  <c r="I132" i="10"/>
  <c r="I133" i="10"/>
  <c r="I134" i="10"/>
  <c r="I135" i="10"/>
  <c r="I129" i="10"/>
  <c r="I122" i="10"/>
  <c r="I123" i="10"/>
  <c r="I124" i="10"/>
  <c r="I125" i="10"/>
  <c r="I126" i="10"/>
  <c r="I127" i="10"/>
  <c r="I121" i="10"/>
  <c r="I114" i="10"/>
  <c r="I115" i="10"/>
  <c r="I116" i="10"/>
  <c r="I117" i="10"/>
  <c r="I118" i="10"/>
  <c r="I119" i="10"/>
  <c r="I113" i="10"/>
  <c r="I98" i="10"/>
  <c r="I99" i="10"/>
  <c r="I100" i="10"/>
  <c r="I101" i="10"/>
  <c r="I102" i="10"/>
  <c r="I103" i="10"/>
  <c r="I97" i="10"/>
  <c r="I90" i="10"/>
  <c r="I91" i="10"/>
  <c r="I92" i="10"/>
  <c r="I93" i="10"/>
  <c r="I94" i="10"/>
  <c r="I95" i="10"/>
  <c r="I89" i="10"/>
  <c r="I81" i="10"/>
  <c r="I82" i="10"/>
  <c r="I83" i="10"/>
  <c r="I84" i="10"/>
  <c r="I85" i="10"/>
  <c r="I86" i="10"/>
  <c r="I80" i="10"/>
  <c r="I73" i="10"/>
  <c r="I74" i="10"/>
  <c r="I75" i="10"/>
  <c r="I76" i="10"/>
  <c r="I77" i="10"/>
  <c r="I78" i="10"/>
  <c r="I72" i="10"/>
  <c r="I64" i="10"/>
  <c r="I65" i="10"/>
  <c r="I66" i="10"/>
  <c r="I67" i="10"/>
  <c r="I68" i="10"/>
  <c r="I69" i="10"/>
  <c r="I63" i="10"/>
  <c r="I55" i="10"/>
  <c r="I56" i="10"/>
  <c r="I57" i="10"/>
  <c r="I58" i="10"/>
  <c r="I59" i="10"/>
  <c r="I60" i="10"/>
  <c r="I54" i="10"/>
  <c r="I46" i="10"/>
  <c r="I47" i="10"/>
  <c r="I48" i="10"/>
  <c r="I49" i="10"/>
  <c r="I50" i="10"/>
  <c r="I51" i="10"/>
  <c r="I45" i="10"/>
  <c r="I38" i="10"/>
  <c r="I39" i="10"/>
  <c r="I40" i="10"/>
  <c r="I41" i="10"/>
  <c r="I42" i="10"/>
  <c r="I43" i="10"/>
  <c r="I37" i="10"/>
  <c r="I30" i="10"/>
  <c r="I31" i="10"/>
  <c r="I32" i="10"/>
  <c r="I33" i="10"/>
  <c r="I34" i="10"/>
  <c r="I35" i="10"/>
  <c r="I29" i="10"/>
  <c r="I22" i="10"/>
  <c r="I23" i="10"/>
  <c r="I24" i="10"/>
  <c r="I25" i="10"/>
  <c r="I26" i="10"/>
  <c r="I27" i="10"/>
  <c r="I21" i="10"/>
  <c r="I14" i="10"/>
  <c r="I15" i="10"/>
  <c r="I16" i="10"/>
  <c r="I17" i="10"/>
  <c r="I18" i="10"/>
  <c r="I19" i="10"/>
  <c r="I13" i="10"/>
  <c r="I203" i="12"/>
  <c r="I196" i="12"/>
  <c r="I191" i="12"/>
  <c r="I192" i="12"/>
  <c r="I193" i="12"/>
  <c r="I194" i="12"/>
  <c r="I190" i="12"/>
  <c r="I186" i="12"/>
  <c r="I187" i="12"/>
  <c r="I188" i="12"/>
  <c r="I185" i="12"/>
  <c r="I178" i="12"/>
  <c r="I179" i="12"/>
  <c r="I176" i="12"/>
  <c r="I170" i="12"/>
  <c r="I168" i="12"/>
  <c r="I162" i="12"/>
  <c r="I156" i="12"/>
  <c r="I149" i="12"/>
  <c r="I146" i="12"/>
  <c r="I147" i="12"/>
  <c r="I145" i="12"/>
  <c r="I139" i="12"/>
  <c r="I129" i="12"/>
  <c r="I130" i="12"/>
  <c r="I131" i="12"/>
  <c r="I132" i="12"/>
  <c r="I128" i="12"/>
  <c r="I122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00" i="12"/>
  <c r="I97" i="12"/>
  <c r="I98" i="12"/>
  <c r="I96" i="12"/>
  <c r="I89" i="12"/>
  <c r="I85" i="12"/>
  <c r="I86" i="12"/>
  <c r="I87" i="12"/>
  <c r="I84" i="12"/>
  <c r="I76" i="12"/>
  <c r="I66" i="12"/>
  <c r="I67" i="12"/>
  <c r="I68" i="12"/>
  <c r="I69" i="12"/>
  <c r="I65" i="12"/>
  <c r="I63" i="12"/>
  <c r="I62" i="12"/>
  <c r="I46" i="12"/>
  <c r="I47" i="12"/>
  <c r="I45" i="12"/>
  <c r="I39" i="12"/>
  <c r="I34" i="12"/>
  <c r="I35" i="12"/>
  <c r="I36" i="12"/>
  <c r="I33" i="12"/>
  <c r="I26" i="12"/>
  <c r="I27" i="12"/>
  <c r="I25" i="12"/>
  <c r="I22" i="12"/>
  <c r="I23" i="12"/>
  <c r="I21" i="12"/>
  <c r="I14" i="12"/>
  <c r="I15" i="12"/>
  <c r="I13" i="12"/>
  <c r="I81" i="12" l="1"/>
  <c r="I37" i="12"/>
  <c r="F195" i="12"/>
  <c r="G195" i="12"/>
  <c r="H195" i="12"/>
  <c r="I195" i="12"/>
  <c r="E195" i="12"/>
  <c r="F37" i="11"/>
  <c r="F29" i="11"/>
  <c r="E189" i="12" l="1"/>
  <c r="F189" i="12"/>
  <c r="C38" i="14" l="1"/>
  <c r="D38" i="14"/>
  <c r="E38" i="14"/>
  <c r="F38" i="14"/>
  <c r="B38" i="14"/>
  <c r="C37" i="14"/>
  <c r="D37" i="14"/>
  <c r="E37" i="14"/>
  <c r="F37" i="14"/>
  <c r="B37" i="14"/>
  <c r="C35" i="14"/>
  <c r="D35" i="14"/>
  <c r="E35" i="14"/>
  <c r="F35" i="14"/>
  <c r="B35" i="14"/>
  <c r="C34" i="14"/>
  <c r="D34" i="14"/>
  <c r="E34" i="14"/>
  <c r="F34" i="14"/>
  <c r="B34" i="14"/>
  <c r="C32" i="14"/>
  <c r="D32" i="14"/>
  <c r="E32" i="14"/>
  <c r="F32" i="14"/>
  <c r="B32" i="14"/>
  <c r="C30" i="14"/>
  <c r="D30" i="14"/>
  <c r="E30" i="14"/>
  <c r="F30" i="14"/>
  <c r="B30" i="14"/>
  <c r="C20" i="14"/>
  <c r="D20" i="14"/>
  <c r="E20" i="14"/>
  <c r="F20" i="14"/>
  <c r="B20" i="14"/>
  <c r="C19" i="14"/>
  <c r="D19" i="14"/>
  <c r="E19" i="14"/>
  <c r="F19" i="14"/>
  <c r="B19" i="14"/>
  <c r="C17" i="14"/>
  <c r="D17" i="14"/>
  <c r="E17" i="14"/>
  <c r="F17" i="14"/>
  <c r="B17" i="14"/>
  <c r="C16" i="14"/>
  <c r="D16" i="14"/>
  <c r="E16" i="14"/>
  <c r="F16" i="14"/>
  <c r="B16" i="14"/>
  <c r="C14" i="14"/>
  <c r="D14" i="14"/>
  <c r="E14" i="14"/>
  <c r="F14" i="14"/>
  <c r="B14" i="14"/>
  <c r="C12" i="14"/>
  <c r="D12" i="14"/>
  <c r="E12" i="14"/>
  <c r="F12" i="14"/>
  <c r="B12" i="14"/>
  <c r="C40" i="14"/>
  <c r="D40" i="14"/>
  <c r="E40" i="14"/>
  <c r="F40" i="14"/>
  <c r="B40" i="14"/>
  <c r="F169" i="10"/>
  <c r="G169" i="10"/>
  <c r="H169" i="10"/>
  <c r="I169" i="10"/>
  <c r="E169" i="10"/>
  <c r="C22" i="14"/>
  <c r="C21" i="14" s="1"/>
  <c r="D22" i="14"/>
  <c r="D21" i="14" s="1"/>
  <c r="E22" i="14"/>
  <c r="E21" i="14" s="1"/>
  <c r="F22" i="14"/>
  <c r="F21" i="14" s="1"/>
  <c r="B22" i="14"/>
  <c r="B21" i="14" s="1"/>
  <c r="E20" i="10"/>
  <c r="E12" i="10"/>
  <c r="F201" i="12"/>
  <c r="I201" i="12"/>
  <c r="I198" i="12" s="1"/>
  <c r="I197" i="12" s="1"/>
  <c r="F202" i="12"/>
  <c r="G202" i="12"/>
  <c r="G201" i="12" s="1"/>
  <c r="H202" i="12"/>
  <c r="H201" i="12" s="1"/>
  <c r="I202" i="12"/>
  <c r="E202" i="12"/>
  <c r="E201" i="12" s="1"/>
  <c r="E198" i="12" s="1"/>
  <c r="E197" i="12" s="1"/>
  <c r="I71" i="10"/>
  <c r="H71" i="10"/>
  <c r="G71" i="10"/>
  <c r="F71" i="10"/>
  <c r="E71" i="10"/>
  <c r="G189" i="12"/>
  <c r="H189" i="12"/>
  <c r="I189" i="12"/>
  <c r="G184" i="12"/>
  <c r="F15" i="14" l="1"/>
  <c r="C15" i="14"/>
  <c r="E15" i="14"/>
  <c r="D15" i="14"/>
  <c r="B15" i="14"/>
  <c r="B18" i="14"/>
  <c r="H198" i="12"/>
  <c r="H197" i="12" s="1"/>
  <c r="G198" i="12"/>
  <c r="G197" i="12" s="1"/>
  <c r="F198" i="12"/>
  <c r="F197" i="12" s="1"/>
  <c r="F175" i="12"/>
  <c r="F174" i="12" s="1"/>
  <c r="F171" i="12" s="1"/>
  <c r="G175" i="12"/>
  <c r="G174" i="12" s="1"/>
  <c r="G171" i="12" s="1"/>
  <c r="H175" i="12"/>
  <c r="H174" i="12" s="1"/>
  <c r="H171" i="12" s="1"/>
  <c r="I175" i="12"/>
  <c r="I174" i="12" s="1"/>
  <c r="I171" i="12" s="1"/>
  <c r="E175" i="12"/>
  <c r="E174" i="12" l="1"/>
  <c r="E171" i="12" s="1"/>
  <c r="I241" i="10"/>
  <c r="H241" i="10"/>
  <c r="G241" i="10"/>
  <c r="F241" i="10"/>
  <c r="E241" i="10"/>
  <c r="F169" i="12" l="1"/>
  <c r="G169" i="12"/>
  <c r="H169" i="12"/>
  <c r="I169" i="12"/>
  <c r="E169" i="12"/>
  <c r="I44" i="12"/>
  <c r="I43" i="12" s="1"/>
  <c r="H44" i="12"/>
  <c r="H43" i="12" s="1"/>
  <c r="G44" i="12"/>
  <c r="G43" i="12" s="1"/>
  <c r="G40" i="12" s="1"/>
  <c r="H20" i="11" l="1"/>
  <c r="I20" i="11"/>
  <c r="J20" i="11"/>
  <c r="G19" i="11"/>
  <c r="H19" i="11"/>
  <c r="I19" i="11"/>
  <c r="J19" i="11"/>
  <c r="F19" i="11"/>
  <c r="B36" i="14"/>
  <c r="C31" i="14"/>
  <c r="D31" i="14"/>
  <c r="E31" i="14"/>
  <c r="F31" i="14"/>
  <c r="B31" i="14"/>
  <c r="C29" i="14"/>
  <c r="D29" i="14"/>
  <c r="E29" i="14"/>
  <c r="F29" i="14"/>
  <c r="B29" i="14"/>
  <c r="B13" i="14"/>
  <c r="C13" i="14"/>
  <c r="E13" i="14"/>
  <c r="F13" i="14"/>
  <c r="D13" i="14"/>
  <c r="B11" i="14"/>
  <c r="C11" i="14"/>
  <c r="E11" i="14"/>
  <c r="F11" i="14"/>
  <c r="D11" i="14"/>
  <c r="D33" i="14" l="1"/>
  <c r="C33" i="14"/>
  <c r="E18" i="14"/>
  <c r="E10" i="14" s="1"/>
  <c r="F18" i="14"/>
  <c r="F10" i="14" s="1"/>
  <c r="B10" i="14"/>
  <c r="E36" i="14"/>
  <c r="D36" i="14"/>
  <c r="F36" i="14"/>
  <c r="C36" i="14"/>
  <c r="F33" i="14"/>
  <c r="E33" i="14"/>
  <c r="B33" i="14"/>
  <c r="C18" i="14"/>
  <c r="C10" i="14" s="1"/>
  <c r="D18" i="14"/>
  <c r="D10" i="14" s="1"/>
  <c r="G32" i="12"/>
  <c r="F95" i="12" l="1"/>
  <c r="G95" i="12"/>
  <c r="H95" i="12"/>
  <c r="I95" i="12"/>
  <c r="E95" i="12"/>
  <c r="H28" i="10" l="1"/>
  <c r="I161" i="12" l="1"/>
  <c r="I160" i="12" s="1"/>
  <c r="I157" i="12" s="1"/>
  <c r="H161" i="12"/>
  <c r="H160" i="12" s="1"/>
  <c r="H157" i="12" s="1"/>
  <c r="G161" i="12"/>
  <c r="G160" i="12" s="1"/>
  <c r="G157" i="12" s="1"/>
  <c r="F161" i="12"/>
  <c r="F160" i="12" s="1"/>
  <c r="F157" i="12" s="1"/>
  <c r="E161" i="12"/>
  <c r="E160" i="12" s="1"/>
  <c r="E157" i="12" s="1"/>
  <c r="E148" i="12"/>
  <c r="F148" i="12"/>
  <c r="E144" i="12"/>
  <c r="F144" i="12"/>
  <c r="H148" i="12"/>
  <c r="I148" i="12"/>
  <c r="H144" i="12"/>
  <c r="I144" i="12"/>
  <c r="G144" i="12"/>
  <c r="G88" i="12"/>
  <c r="H88" i="12"/>
  <c r="F44" i="12"/>
  <c r="F43" i="12" s="1"/>
  <c r="F40" i="12" s="1"/>
  <c r="E32" i="12"/>
  <c r="F32" i="12"/>
  <c r="H32" i="12"/>
  <c r="I32" i="12"/>
  <c r="E24" i="12"/>
  <c r="F24" i="12"/>
  <c r="H24" i="12"/>
  <c r="I24" i="12"/>
  <c r="G10" i="11" l="1"/>
  <c r="H10" i="11"/>
  <c r="I10" i="11"/>
  <c r="J10" i="11"/>
  <c r="F10" i="11"/>
  <c r="F105" i="10"/>
  <c r="G105" i="10"/>
  <c r="H105" i="10"/>
  <c r="I105" i="10"/>
  <c r="E105" i="10"/>
  <c r="F127" i="12" l="1"/>
  <c r="F126" i="12" s="1"/>
  <c r="F123" i="12" s="1"/>
  <c r="G127" i="12"/>
  <c r="G126" i="12" s="1"/>
  <c r="G123" i="12" s="1"/>
  <c r="H127" i="12"/>
  <c r="I127" i="12"/>
  <c r="I126" i="12" s="1"/>
  <c r="I123" i="12" s="1"/>
  <c r="E127" i="12"/>
  <c r="E126" i="12" s="1"/>
  <c r="E123" i="12" s="1"/>
  <c r="H126" i="12"/>
  <c r="H123" i="12" s="1"/>
  <c r="I12" i="12"/>
  <c r="I11" i="12" s="1"/>
  <c r="I8" i="12" s="1"/>
  <c r="H12" i="12"/>
  <c r="H11" i="12" s="1"/>
  <c r="H8" i="12" s="1"/>
  <c r="G12" i="12"/>
  <c r="G11" i="12" s="1"/>
  <c r="G8" i="12" s="1"/>
  <c r="F12" i="12"/>
  <c r="F11" i="12" s="1"/>
  <c r="F8" i="12" s="1"/>
  <c r="E12" i="12"/>
  <c r="E11" i="12" s="1"/>
  <c r="E8" i="12" s="1"/>
  <c r="F383" i="10" l="1"/>
  <c r="G383" i="10"/>
  <c r="H383" i="10"/>
  <c r="I383" i="10"/>
  <c r="E383" i="10"/>
  <c r="E374" i="10"/>
  <c r="F374" i="10"/>
  <c r="G374" i="10"/>
  <c r="H374" i="10"/>
  <c r="I374" i="10"/>
  <c r="F366" i="10"/>
  <c r="G366" i="10"/>
  <c r="H366" i="10"/>
  <c r="I366" i="10"/>
  <c r="E366" i="10"/>
  <c r="F358" i="10"/>
  <c r="G358" i="10"/>
  <c r="H358" i="10"/>
  <c r="I358" i="10"/>
  <c r="E358" i="10"/>
  <c r="F350" i="10"/>
  <c r="G350" i="10"/>
  <c r="H350" i="10"/>
  <c r="I350" i="10"/>
  <c r="E350" i="10"/>
  <c r="F342" i="10"/>
  <c r="G342" i="10"/>
  <c r="H342" i="10"/>
  <c r="I342" i="10"/>
  <c r="E342" i="10"/>
  <c r="F331" i="10"/>
  <c r="G331" i="10"/>
  <c r="H331" i="10"/>
  <c r="I331" i="10"/>
  <c r="E331" i="10"/>
  <c r="F322" i="10"/>
  <c r="G322" i="10"/>
  <c r="H322" i="10"/>
  <c r="I322" i="10"/>
  <c r="E322" i="10"/>
  <c r="F313" i="10"/>
  <c r="G313" i="10"/>
  <c r="H313" i="10"/>
  <c r="I313" i="10"/>
  <c r="E313" i="10"/>
  <c r="F305" i="10"/>
  <c r="G305" i="10"/>
  <c r="H305" i="10"/>
  <c r="I305" i="10"/>
  <c r="E305" i="10"/>
  <c r="F297" i="10"/>
  <c r="G297" i="10"/>
  <c r="H297" i="10"/>
  <c r="I297" i="10"/>
  <c r="E297" i="10"/>
  <c r="F289" i="10"/>
  <c r="G289" i="10"/>
  <c r="H289" i="10"/>
  <c r="I289" i="10"/>
  <c r="E289" i="10"/>
  <c r="F281" i="10"/>
  <c r="G281" i="10"/>
  <c r="H281" i="10"/>
  <c r="I281" i="10"/>
  <c r="E281" i="10"/>
  <c r="F273" i="10"/>
  <c r="G273" i="10"/>
  <c r="H273" i="10"/>
  <c r="I273" i="10"/>
  <c r="E273" i="10"/>
  <c r="F265" i="10"/>
  <c r="G265" i="10"/>
  <c r="H265" i="10"/>
  <c r="I265" i="10"/>
  <c r="E265" i="10"/>
  <c r="E257" i="10"/>
  <c r="F257" i="10"/>
  <c r="G257" i="10"/>
  <c r="H257" i="10"/>
  <c r="I257" i="10"/>
  <c r="F249" i="10"/>
  <c r="G249" i="10"/>
  <c r="H249" i="10"/>
  <c r="I249" i="10"/>
  <c r="E249" i="10"/>
  <c r="F233" i="10"/>
  <c r="G233" i="10"/>
  <c r="H233" i="10"/>
  <c r="I233" i="10"/>
  <c r="E233" i="10"/>
  <c r="F225" i="10"/>
  <c r="G225" i="10"/>
  <c r="H225" i="10"/>
  <c r="I225" i="10"/>
  <c r="E225" i="10"/>
  <c r="F217" i="10"/>
  <c r="G217" i="10"/>
  <c r="H217" i="10"/>
  <c r="I217" i="10"/>
  <c r="E217" i="10"/>
  <c r="F209" i="10"/>
  <c r="G209" i="10"/>
  <c r="H209" i="10"/>
  <c r="I209" i="10"/>
  <c r="E209" i="10"/>
  <c r="F201" i="10"/>
  <c r="G201" i="10"/>
  <c r="H201" i="10"/>
  <c r="I201" i="10"/>
  <c r="E201" i="10"/>
  <c r="F193" i="10"/>
  <c r="G193" i="10"/>
  <c r="H193" i="10"/>
  <c r="I193" i="10"/>
  <c r="E193" i="10"/>
  <c r="F185" i="10"/>
  <c r="G185" i="10"/>
  <c r="H185" i="10"/>
  <c r="I185" i="10"/>
  <c r="E185" i="10"/>
  <c r="E177" i="10"/>
  <c r="F177" i="10"/>
  <c r="G177" i="10"/>
  <c r="H177" i="10"/>
  <c r="I177" i="10"/>
  <c r="E161" i="10"/>
  <c r="F161" i="10"/>
  <c r="G161" i="10"/>
  <c r="H161" i="10"/>
  <c r="I161" i="10"/>
  <c r="F153" i="10"/>
  <c r="G153" i="10"/>
  <c r="H153" i="10"/>
  <c r="I153" i="10"/>
  <c r="E153" i="10"/>
  <c r="E145" i="10"/>
  <c r="F145" i="10"/>
  <c r="G145" i="10"/>
  <c r="H145" i="10"/>
  <c r="I145" i="10"/>
  <c r="F136" i="10"/>
  <c r="G136" i="10"/>
  <c r="H136" i="10"/>
  <c r="I136" i="10"/>
  <c r="E136" i="10"/>
  <c r="F128" i="10"/>
  <c r="G128" i="10"/>
  <c r="H128" i="10"/>
  <c r="I128" i="10"/>
  <c r="E128" i="10"/>
  <c r="F120" i="10"/>
  <c r="G120" i="10"/>
  <c r="H120" i="10"/>
  <c r="I120" i="10"/>
  <c r="E120" i="10"/>
  <c r="F112" i="10"/>
  <c r="G112" i="10"/>
  <c r="H112" i="10"/>
  <c r="I112" i="10"/>
  <c r="E112" i="10"/>
  <c r="F96" i="10"/>
  <c r="G96" i="10"/>
  <c r="H96" i="10"/>
  <c r="I96" i="10"/>
  <c r="E96" i="10"/>
  <c r="F88" i="10"/>
  <c r="G88" i="10"/>
  <c r="H88" i="10"/>
  <c r="I88" i="10"/>
  <c r="E88" i="10"/>
  <c r="G79" i="10"/>
  <c r="G70" i="10" s="1"/>
  <c r="H79" i="10"/>
  <c r="H70" i="10" s="1"/>
  <c r="I79" i="10"/>
  <c r="I70" i="10" s="1"/>
  <c r="F79" i="10"/>
  <c r="F70" i="10" s="1"/>
  <c r="E79" i="10"/>
  <c r="E70" i="10" s="1"/>
  <c r="F62" i="10"/>
  <c r="G62" i="10"/>
  <c r="H62" i="10"/>
  <c r="I62" i="10"/>
  <c r="E62" i="10"/>
  <c r="F53" i="10"/>
  <c r="G53" i="10"/>
  <c r="H53" i="10"/>
  <c r="I53" i="10"/>
  <c r="E53" i="10"/>
  <c r="F44" i="10"/>
  <c r="G44" i="10"/>
  <c r="H44" i="10"/>
  <c r="I44" i="10"/>
  <c r="E44" i="10"/>
  <c r="F36" i="10"/>
  <c r="G36" i="10"/>
  <c r="H36" i="10"/>
  <c r="I36" i="10"/>
  <c r="E36" i="10"/>
  <c r="F28" i="10"/>
  <c r="G28" i="10"/>
  <c r="I28" i="10"/>
  <c r="E28" i="10"/>
  <c r="F20" i="10"/>
  <c r="G20" i="10"/>
  <c r="H20" i="10"/>
  <c r="I20" i="10"/>
  <c r="F12" i="10"/>
  <c r="G12" i="10"/>
  <c r="H12" i="10"/>
  <c r="I12" i="10"/>
  <c r="E184" i="12"/>
  <c r="F184" i="12"/>
  <c r="H184" i="12"/>
  <c r="H183" i="12" s="1"/>
  <c r="H180" i="12" s="1"/>
  <c r="I184" i="12"/>
  <c r="I183" i="12" s="1"/>
  <c r="I180" i="12" s="1"/>
  <c r="G183" i="12"/>
  <c r="G180" i="12" s="1"/>
  <c r="E88" i="12"/>
  <c r="F88" i="12"/>
  <c r="F80" i="12" s="1"/>
  <c r="F77" i="12" s="1"/>
  <c r="H80" i="12"/>
  <c r="H77" i="12" s="1"/>
  <c r="I88" i="12"/>
  <c r="I80" i="12" s="1"/>
  <c r="I77" i="12" s="1"/>
  <c r="G80" i="12"/>
  <c r="G77" i="12" s="1"/>
  <c r="I167" i="12"/>
  <c r="H167" i="12"/>
  <c r="G167" i="12"/>
  <c r="F167" i="12"/>
  <c r="E167" i="12"/>
  <c r="I155" i="12"/>
  <c r="I154" i="12" s="1"/>
  <c r="I151" i="12" s="1"/>
  <c r="H155" i="12"/>
  <c r="H154" i="12" s="1"/>
  <c r="H151" i="12" s="1"/>
  <c r="G155" i="12"/>
  <c r="G154" i="12" s="1"/>
  <c r="G151" i="12" s="1"/>
  <c r="F155" i="12"/>
  <c r="F154" i="12" s="1"/>
  <c r="F151" i="12" s="1"/>
  <c r="E155" i="12"/>
  <c r="E154" i="12" s="1"/>
  <c r="E151" i="12" s="1"/>
  <c r="G148" i="12"/>
  <c r="I143" i="12"/>
  <c r="I140" i="12" s="1"/>
  <c r="H143" i="12"/>
  <c r="H140" i="12" s="1"/>
  <c r="F143" i="12"/>
  <c r="F140" i="12" s="1"/>
  <c r="E143" i="12"/>
  <c r="E140" i="12" s="1"/>
  <c r="I138" i="12"/>
  <c r="I137" i="12" s="1"/>
  <c r="I134" i="12" s="1"/>
  <c r="H138" i="12"/>
  <c r="H137" i="12" s="1"/>
  <c r="H134" i="12" s="1"/>
  <c r="G138" i="12"/>
  <c r="G137" i="12" s="1"/>
  <c r="G134" i="12" s="1"/>
  <c r="F138" i="12"/>
  <c r="F137" i="12" s="1"/>
  <c r="F134" i="12" s="1"/>
  <c r="E138" i="12"/>
  <c r="E137" i="12" s="1"/>
  <c r="E134" i="12" s="1"/>
  <c r="G99" i="12"/>
  <c r="E64" i="12"/>
  <c r="F64" i="12"/>
  <c r="H64" i="12"/>
  <c r="I64" i="12"/>
  <c r="G64" i="12"/>
  <c r="G61" i="12"/>
  <c r="E52" i="12"/>
  <c r="E49" i="12" s="1"/>
  <c r="F52" i="12"/>
  <c r="F49" i="12" s="1"/>
  <c r="H52" i="12"/>
  <c r="H49" i="12" s="1"/>
  <c r="I52" i="12"/>
  <c r="I49" i="12" s="1"/>
  <c r="G52" i="12"/>
  <c r="G49" i="12" s="1"/>
  <c r="E80" i="12" l="1"/>
  <c r="E77" i="12" s="1"/>
  <c r="F183" i="12"/>
  <c r="F180" i="12" s="1"/>
  <c r="E183" i="12"/>
  <c r="E180" i="12" s="1"/>
  <c r="I144" i="10"/>
  <c r="F39" i="14" s="1"/>
  <c r="F28" i="14" s="1"/>
  <c r="H144" i="10"/>
  <c r="E39" i="14" s="1"/>
  <c r="E28" i="14" s="1"/>
  <c r="F144" i="10"/>
  <c r="C39" i="14" s="1"/>
  <c r="C28" i="14" s="1"/>
  <c r="G144" i="10"/>
  <c r="D39" i="14" s="1"/>
  <c r="D28" i="14" s="1"/>
  <c r="E144" i="10"/>
  <c r="E110" i="10" s="1"/>
  <c r="G150" i="12"/>
  <c r="E133" i="12"/>
  <c r="F133" i="12"/>
  <c r="H133" i="12"/>
  <c r="I133" i="12"/>
  <c r="F166" i="12"/>
  <c r="F163" i="12" s="1"/>
  <c r="E166" i="12"/>
  <c r="E163" i="12" s="1"/>
  <c r="H166" i="12"/>
  <c r="H163" i="12" s="1"/>
  <c r="H150" i="12" s="1"/>
  <c r="I166" i="12"/>
  <c r="I163" i="12" s="1"/>
  <c r="I150" i="12" s="1"/>
  <c r="G166" i="12"/>
  <c r="G163" i="12" s="1"/>
  <c r="G143" i="12"/>
  <c r="G140" i="12" s="1"/>
  <c r="G133" i="12" s="1"/>
  <c r="G60" i="12"/>
  <c r="G57" i="12" s="1"/>
  <c r="G48" i="12" s="1"/>
  <c r="E44" i="12"/>
  <c r="E43" i="12" s="1"/>
  <c r="E40" i="12" s="1"/>
  <c r="G31" i="12"/>
  <c r="G28" i="12" s="1"/>
  <c r="I31" i="12"/>
  <c r="I28" i="12" s="1"/>
  <c r="H31" i="12"/>
  <c r="H28" i="12" s="1"/>
  <c r="F31" i="12"/>
  <c r="F28" i="12" s="1"/>
  <c r="E31" i="12"/>
  <c r="E28" i="12" s="1"/>
  <c r="G24" i="12"/>
  <c r="I20" i="12"/>
  <c r="I19" i="12" s="1"/>
  <c r="I16" i="12" s="1"/>
  <c r="H20" i="12"/>
  <c r="H19" i="12" s="1"/>
  <c r="H16" i="12" s="1"/>
  <c r="G20" i="12"/>
  <c r="F20" i="12"/>
  <c r="F19" i="12" s="1"/>
  <c r="F16" i="12" s="1"/>
  <c r="E20" i="12"/>
  <c r="E19" i="12" s="1"/>
  <c r="E16" i="12" s="1"/>
  <c r="G34" i="11"/>
  <c r="G37" i="11" s="1"/>
  <c r="H34" i="11" s="1"/>
  <c r="H37" i="11" s="1"/>
  <c r="I34" i="11" s="1"/>
  <c r="I37" i="11" s="1"/>
  <c r="J34" i="11" s="1"/>
  <c r="J37" i="11" s="1"/>
  <c r="F7" i="12" l="1"/>
  <c r="F150" i="12"/>
  <c r="E150" i="12"/>
  <c r="E7" i="12"/>
  <c r="G19" i="12"/>
  <c r="G16" i="12" s="1"/>
  <c r="G7" i="12" s="1"/>
  <c r="I121" i="12"/>
  <c r="H121" i="12"/>
  <c r="G121" i="12"/>
  <c r="G94" i="12" s="1"/>
  <c r="G91" i="12" s="1"/>
  <c r="G90" i="12" s="1"/>
  <c r="F121" i="12"/>
  <c r="E121" i="12"/>
  <c r="I99" i="12"/>
  <c r="H99" i="12"/>
  <c r="F99" i="12"/>
  <c r="E99" i="12"/>
  <c r="E94" i="12" s="1"/>
  <c r="E91" i="12" s="1"/>
  <c r="E90" i="12" s="1"/>
  <c r="F94" i="12" l="1"/>
  <c r="F91" i="12" s="1"/>
  <c r="F90" i="12" s="1"/>
  <c r="I94" i="12"/>
  <c r="I91" i="12" s="1"/>
  <c r="H94" i="12"/>
  <c r="H91" i="12" s="1"/>
  <c r="H90" i="12" l="1"/>
  <c r="I90" i="12"/>
  <c r="I61" i="12"/>
  <c r="I60" i="12" s="1"/>
  <c r="I57" i="12" s="1"/>
  <c r="I48" i="12" s="1"/>
  <c r="H61" i="12"/>
  <c r="H60" i="12" s="1"/>
  <c r="H57" i="12" s="1"/>
  <c r="H48" i="12" s="1"/>
  <c r="F61" i="12"/>
  <c r="F60" i="12" s="1"/>
  <c r="F57" i="12" s="1"/>
  <c r="F48" i="12" s="1"/>
  <c r="E61" i="12"/>
  <c r="E60" i="12" s="1"/>
  <c r="E57" i="12" s="1"/>
  <c r="E48" i="12" s="1"/>
  <c r="I75" i="12"/>
  <c r="I74" i="12" s="1"/>
  <c r="I71" i="12" s="1"/>
  <c r="H75" i="12"/>
  <c r="H74" i="12" s="1"/>
  <c r="H71" i="12" s="1"/>
  <c r="G75" i="12"/>
  <c r="G74" i="12" s="1"/>
  <c r="G71" i="12" s="1"/>
  <c r="F75" i="12"/>
  <c r="F74" i="12" s="1"/>
  <c r="F71" i="12" s="1"/>
  <c r="E75" i="12"/>
  <c r="E74" i="12" s="1"/>
  <c r="E71" i="12" s="1"/>
  <c r="E70" i="12" s="1"/>
  <c r="E6" i="12" l="1"/>
  <c r="F70" i="12"/>
  <c r="F6" i="12" s="1"/>
  <c r="H70" i="12"/>
  <c r="H40" i="12"/>
  <c r="H7" i="12" s="1"/>
  <c r="G70" i="12"/>
  <c r="G6" i="12" s="1"/>
  <c r="I70" i="12"/>
  <c r="I40" i="12"/>
  <c r="I7" i="12" s="1"/>
  <c r="G20" i="11"/>
  <c r="F20" i="11"/>
  <c r="J21" i="11"/>
  <c r="H6" i="12" l="1"/>
  <c r="I6" i="12"/>
  <c r="F21" i="11"/>
  <c r="H21" i="11"/>
  <c r="G21" i="11"/>
  <c r="I21" i="11"/>
  <c r="I382" i="10"/>
  <c r="H382" i="10"/>
  <c r="G382" i="10"/>
  <c r="F382" i="10"/>
  <c r="E382" i="10"/>
  <c r="I330" i="10"/>
  <c r="H330" i="10"/>
  <c r="G330" i="10"/>
  <c r="F330" i="10"/>
  <c r="E330" i="10"/>
  <c r="I321" i="10"/>
  <c r="G321" i="10"/>
  <c r="F321" i="10"/>
  <c r="E321" i="10"/>
  <c r="B39" i="14" s="1"/>
  <c r="B28" i="14" s="1"/>
  <c r="H321" i="10"/>
  <c r="F16" i="13"/>
  <c r="E16" i="13"/>
  <c r="D16" i="13"/>
  <c r="C16" i="13"/>
  <c r="B16" i="13"/>
  <c r="I87" i="10"/>
  <c r="H87" i="10"/>
  <c r="G87" i="10"/>
  <c r="F87" i="10"/>
  <c r="E87" i="10"/>
  <c r="I61" i="10"/>
  <c r="H61" i="10"/>
  <c r="G61" i="10"/>
  <c r="F61" i="10"/>
  <c r="E61" i="10"/>
  <c r="E52" i="10"/>
  <c r="I52" i="10"/>
  <c r="H52" i="10"/>
  <c r="G52" i="10"/>
  <c r="F52" i="10"/>
  <c r="E111" i="10" l="1"/>
  <c r="I341" i="10"/>
  <c r="E341" i="10"/>
  <c r="E340" i="10" s="1"/>
  <c r="F13" i="11" s="1"/>
  <c r="F341" i="10"/>
  <c r="H341" i="10"/>
  <c r="G341" i="10"/>
  <c r="H111" i="10"/>
  <c r="I111" i="10"/>
  <c r="G111" i="10"/>
  <c r="F111" i="10"/>
  <c r="E11" i="10"/>
  <c r="E10" i="10" s="1"/>
  <c r="F9" i="11" s="1"/>
  <c r="F8" i="11" s="1"/>
  <c r="H11" i="10"/>
  <c r="H10" i="10" s="1"/>
  <c r="I9" i="11" s="1"/>
  <c r="I8" i="11" s="1"/>
  <c r="G11" i="10"/>
  <c r="G10" i="10" s="1"/>
  <c r="H9" i="11" s="1"/>
  <c r="H8" i="11" s="1"/>
  <c r="F11" i="10"/>
  <c r="F10" i="10" s="1"/>
  <c r="G9" i="11" s="1"/>
  <c r="G8" i="11" s="1"/>
  <c r="I11" i="10"/>
  <c r="I10" i="10" s="1"/>
  <c r="J9" i="11" s="1"/>
  <c r="J8" i="11" s="1"/>
  <c r="I340" i="10" l="1"/>
  <c r="J13" i="11" s="1"/>
  <c r="H340" i="10"/>
  <c r="I13" i="11" s="1"/>
  <c r="G340" i="10"/>
  <c r="H13" i="11" s="1"/>
  <c r="F340" i="10"/>
  <c r="G13" i="11" s="1"/>
  <c r="I110" i="10"/>
  <c r="F110" i="10"/>
  <c r="H110" i="10"/>
  <c r="G110" i="10"/>
  <c r="F12" i="6"/>
  <c r="F11" i="6" s="1"/>
  <c r="G12" i="6"/>
  <c r="G11" i="6" s="1"/>
  <c r="H12" i="6"/>
  <c r="H11" i="6" s="1"/>
  <c r="I12" i="6"/>
  <c r="I11" i="6" s="1"/>
  <c r="E12" i="6"/>
  <c r="E11" i="6" s="1"/>
  <c r="F9" i="6"/>
  <c r="G9" i="6"/>
  <c r="H9" i="6"/>
  <c r="H8" i="6" s="1"/>
  <c r="I9" i="6"/>
  <c r="I8" i="6" s="1"/>
  <c r="F8" i="6"/>
  <c r="G8" i="6"/>
  <c r="E9" i="6"/>
  <c r="E8" i="6"/>
  <c r="B15" i="13" l="1"/>
  <c r="B14" i="13" s="1"/>
  <c r="B10" i="13" s="1"/>
  <c r="F12" i="11"/>
  <c r="F11" i="11" s="1"/>
  <c r="F14" i="11" s="1"/>
  <c r="C15" i="13"/>
  <c r="C14" i="13" s="1"/>
  <c r="C10" i="13" s="1"/>
  <c r="G12" i="11"/>
  <c r="G11" i="11" s="1"/>
  <c r="G14" i="11" s="1"/>
  <c r="J12" i="11"/>
  <c r="J11" i="11" s="1"/>
  <c r="J14" i="11" s="1"/>
  <c r="F15" i="13"/>
  <c r="F14" i="13" s="1"/>
  <c r="F10" i="13" s="1"/>
  <c r="I12" i="11"/>
  <c r="I11" i="11" s="1"/>
  <c r="I14" i="11" s="1"/>
  <c r="E15" i="13"/>
  <c r="E14" i="13" s="1"/>
  <c r="E10" i="13" s="1"/>
  <c r="H12" i="11"/>
  <c r="H11" i="11" s="1"/>
  <c r="H14" i="11" s="1"/>
  <c r="D15" i="13"/>
  <c r="D14" i="13" s="1"/>
  <c r="D10" i="13" s="1"/>
</calcChain>
</file>

<file path=xl/sharedStrings.xml><?xml version="1.0" encoding="utf-8"?>
<sst xmlns="http://schemas.openxmlformats.org/spreadsheetml/2006/main" count="814" uniqueCount="197">
  <si>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</si>
  <si>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</si>
  <si>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</si>
  <si>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</si>
  <si>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</si>
  <si>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</si>
  <si>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</si>
  <si>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</si>
  <si>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</si>
  <si>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</si>
  <si>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</si>
  <si>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</si>
  <si>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</si>
  <si>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</si>
  <si>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</si>
  <si>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</si>
  <si>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</si>
  <si>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</si>
  <si>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</si>
  <si>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</si>
  <si>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</si>
  <si>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</si>
  <si>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</si>
  <si>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</si>
  <si>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</si>
  <si>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</si>
  <si>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</si>
  <si>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</si>
  <si>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</si>
  <si>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</si>
  <si>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</si>
  <si>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</si>
  <si>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</si>
  <si>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</si>
  <si>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</si>
  <si>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</si>
  <si>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</si>
  <si>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AKTIVNOSTI</t>
  </si>
  <si>
    <t>A) SAŽETAK RAČUNA PRIHODA I RASHODA</t>
  </si>
  <si>
    <t>B) SAŽETAK RAČUNA FINANCIRANJA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</si>
  <si>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</si>
  <si>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</si>
  <si>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</si>
  <si>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</si>
  <si>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</si>
  <si>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nadležnog proračuna</t>
  </si>
  <si>
    <t>Prihodi po posebnim propisima</t>
  </si>
  <si>
    <t>Tekuće pomoći iz proračuna koji nije nadležan</t>
  </si>
  <si>
    <t>Kapitalne pomoći iz proračuna koji nije nadležan</t>
  </si>
  <si>
    <t>Ostali nespomenuti prihodi</t>
  </si>
  <si>
    <t>Ostali prihodi</t>
  </si>
  <si>
    <t>Prihodi od pruženi usluga</t>
  </si>
  <si>
    <t>Decentralizirana sredstva</t>
  </si>
  <si>
    <t>Plaće za redovan rad</t>
  </si>
  <si>
    <t>Ostali rashodi za zaposlene</t>
  </si>
  <si>
    <t>Doprinosi za mirovinsko osiguranje</t>
  </si>
  <si>
    <t>Doprinosi za obavezno zdravstveno osiguranje</t>
  </si>
  <si>
    <t>Službena putovanja</t>
  </si>
  <si>
    <t>Naknade za prijovoz, rad na terenu i odvojeni život</t>
  </si>
  <si>
    <t>Stručno usavršavanje zaposlenika</t>
  </si>
  <si>
    <t>Ostale naknade troškova zaposlenima</t>
  </si>
  <si>
    <t>Uredski materijal i ostale materijalni rashodi</t>
  </si>
  <si>
    <t>Materijal i sirovine</t>
  </si>
  <si>
    <t>Prihodi za posebne namjene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</si>
  <si>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</si>
  <si>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</si>
  <si>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</si>
  <si>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</si>
  <si>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</si>
  <si>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</si>
  <si>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</si>
  <si>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</si>
  <si>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</si>
  <si>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</si>
  <si>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</si>
  <si>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</si>
  <si>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Članarine</t>
  </si>
  <si>
    <t xml:space="preserve">Ostale naknade  </t>
  </si>
  <si>
    <t>Ostali nespomenuti rashodi</t>
  </si>
  <si>
    <t>Bankarske i usluge platnog prometa</t>
  </si>
  <si>
    <t>Ostale naknade iz proračuna u naravi</t>
  </si>
  <si>
    <t>Poslovni objekti</t>
  </si>
  <si>
    <t>Knjige u knjižnici</t>
  </si>
  <si>
    <t>Udžbenici</t>
  </si>
  <si>
    <t>Prihodi od imovine</t>
  </si>
  <si>
    <t>Kapitalne pomoći od izvanproračunskih korisnika</t>
  </si>
  <si>
    <t>Potpore</t>
  </si>
  <si>
    <t>Računala i računalna oprema</t>
  </si>
  <si>
    <t>Komunikacijska oprema</t>
  </si>
  <si>
    <t>Tekuće pomoći iz iz drž. prorač. temeljem prijenosa EU sredstava</t>
  </si>
  <si>
    <t>Kapitalne pomoći iz iz drž. prorač. temeljem prijenosa EU sredstava</t>
  </si>
  <si>
    <t>Pomoći EU</t>
  </si>
  <si>
    <t>Izvor financiranja 051</t>
  </si>
  <si>
    <t>Školska shema</t>
  </si>
  <si>
    <t>Izvor financiranja 011</t>
  </si>
  <si>
    <t>Doprinos za mirovinsko osiguranje</t>
  </si>
  <si>
    <t>Doprinos za zdravstveno osiguranje</t>
  </si>
  <si>
    <t>0912 Osnovno obrazovanje</t>
  </si>
  <si>
    <t>Uređaji, strojevi i oprema za ostale namjene</t>
  </si>
  <si>
    <t>Izvor financiranja 044</t>
  </si>
  <si>
    <t>Uredski materijal i ostali materijalni rashodi</t>
  </si>
  <si>
    <t>Materija i dijelovi za tekuće i investicijsko održavanje</t>
  </si>
  <si>
    <t>Financijski rashodi</t>
  </si>
  <si>
    <t>09 Obrazovanje</t>
  </si>
  <si>
    <t>096 Dodatne usluge u školstvu</t>
  </si>
  <si>
    <t>Projekcija proračuna
za 2026.</t>
  </si>
  <si>
    <t>EUR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</si>
  <si>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</si>
  <si>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</si>
  <si>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</si>
  <si>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</si>
  <si>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</si>
  <si>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</si>
  <si>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</si>
  <si>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</si>
  <si>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</si>
  <si>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</si>
  <si>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 + PRIJENOS VIŠKA / MANJKA IZ PRETHODNE(IH) GODINE - PRIJENOS VIŠKA / MANJKA U SLJEDEĆE RAZDOBLJE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</si>
  <si>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</si>
  <si>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</si>
  <si>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</si>
  <si>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</si>
  <si>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</si>
  <si>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</si>
  <si>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</si>
  <si>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</si>
  <si>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</si>
  <si>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</si>
  <si>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</si>
  <si>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</si>
  <si>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</si>
  <si>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</si>
  <si>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</si>
  <si>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</si>
  <si>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Školska natjecanja</t>
  </si>
  <si>
    <t>Naknade za prijevoz</t>
  </si>
  <si>
    <t>Građanski odgoj i obrazovanje</t>
  </si>
  <si>
    <t>Škole jednakih mogućnosti MŽ</t>
  </si>
  <si>
    <t>Vlastito</t>
  </si>
  <si>
    <t>Izvor financiranja 031</t>
  </si>
  <si>
    <t>Vlastiti i ostali prihodi</t>
  </si>
  <si>
    <t>Najam dvorane</t>
  </si>
  <si>
    <t>Izvor financiranja 043</t>
  </si>
  <si>
    <t>Školska kuhinja</t>
  </si>
  <si>
    <t>Ostali prihodi za posebne namjene</t>
  </si>
  <si>
    <t xml:space="preserve">Ostali prihodi </t>
  </si>
  <si>
    <t>Naknade građanima i kućanstvima u naravi</t>
  </si>
  <si>
    <t>Škole jednakih mogućnosti EU</t>
  </si>
  <si>
    <t>Prehrana učenika</t>
  </si>
  <si>
    <t>Izvor financiranja 052</t>
  </si>
  <si>
    <t>Naknada građanima i kućanstvima</t>
  </si>
  <si>
    <t>Udžbenici, lektira</t>
  </si>
  <si>
    <t>Knjige (knjižnica)</t>
  </si>
  <si>
    <t>Plaće, naknade</t>
  </si>
  <si>
    <t>e-škole</t>
  </si>
  <si>
    <t>NAZIV KAPITALNOG PROJEKTA</t>
  </si>
  <si>
    <t>Poslovni subjekti</t>
  </si>
  <si>
    <t>Prihodi od prodaje nefinancijske imovine</t>
  </si>
  <si>
    <t>Prihodi od prodaje proizvedene dugotrajne imovine</t>
  </si>
  <si>
    <t xml:space="preserve">PROGRAM </t>
  </si>
  <si>
    <t>PROGRAM 1013</t>
  </si>
  <si>
    <t>Rashodi za zdravstvene usluge</t>
  </si>
  <si>
    <t>Troškovi sudskih postupaka</t>
  </si>
  <si>
    <t>Zatezne kamate</t>
  </si>
  <si>
    <t>PROGRAM 1001</t>
  </si>
  <si>
    <t>Aktivnost A101314</t>
  </si>
  <si>
    <t xml:space="preserve">  44 Decentralizirana sredstva</t>
  </si>
  <si>
    <t xml:space="preserve">  51 Pomoći EU</t>
  </si>
  <si>
    <t>UKUPNO:</t>
  </si>
  <si>
    <t>Izvršenje 2023.*</t>
  </si>
  <si>
    <t>Plan 2024.</t>
  </si>
  <si>
    <t>Proračun za 2025.</t>
  </si>
  <si>
    <t>Projekcija proračuna
za 2027.</t>
  </si>
  <si>
    <t>OSNOVNA ŠKOLA GORIČAN</t>
  </si>
  <si>
    <t>PRIHODI POSLOVANJA PREMA EKONOMSKOJ KLASIFIACIJI</t>
  </si>
  <si>
    <t>RASHODI POSLOVANJA PREMA EKONOMSKOJ KLASIFIKACIJI</t>
  </si>
  <si>
    <t>Usluge promidžbe i informiranja</t>
  </si>
  <si>
    <t>Radni udžbenici, DOM, ulošci</t>
  </si>
  <si>
    <t>Projekti učenika</t>
  </si>
  <si>
    <t>Tekuće donacije</t>
  </si>
  <si>
    <t>Izvor financiranja 061</t>
  </si>
  <si>
    <t>Donacije</t>
  </si>
  <si>
    <t>Aktivnost A</t>
  </si>
  <si>
    <t>6 Donacije</t>
  </si>
  <si>
    <t xml:space="preserve">  61 Donacije</t>
  </si>
  <si>
    <t>Aktivnost A101304</t>
  </si>
  <si>
    <t>Aktivnost A101330</t>
  </si>
  <si>
    <t>Aktivnost T100117</t>
  </si>
  <si>
    <t>Aktivnost A101343</t>
  </si>
  <si>
    <t>Aktivnost A101301</t>
  </si>
  <si>
    <t>Aktivnost A101305</t>
  </si>
  <si>
    <t>Aktivnost T100115</t>
  </si>
  <si>
    <t>Izvršenje 2022.*</t>
  </si>
  <si>
    <t>Plan 2023.</t>
  </si>
  <si>
    <t>REBALANS FINANCIJSKOG PLANA PRORAČUNSKOG KORISNIKA JEDINICE LOKALNE I PODRUČNE (REGIONALNE) SAMOUPRAVE 
ZA 2024. GODINU</t>
  </si>
  <si>
    <t>Rebalans (I. izmjene) 2024.</t>
  </si>
  <si>
    <t>Povećanje/smanjenje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</si>
</sst>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rgb="FF92D050"/>
      <name val="Arial"/>
      <family val="2"/>
      <charset val="238"/>
    </font>
    <font>
      <i/>
      <sz val="10"/>
      <color rgb="FFFFC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7030A0"/>
      <name val="Arial"/>
      <family val="2"/>
      <charset val="238"/>
    </font>
    <font>
      <i/>
      <sz val="10"/>
      <color theme="5" tint="-0.249977111117893"/>
      <name val="Arial"/>
      <family val="2"/>
      <charset val="238"/>
    </font>
    <font>
      <i/>
      <sz val="10"/>
      <color theme="7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7" fillId="2" borderId="4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1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 indent="1"/>
    </xf>
    <xf numFmtId="0" fontId="17" fillId="2" borderId="2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9" fillId="10" borderId="3" xfId="0" quotePrefix="1" applyFont="1" applyFill="1" applyBorder="1" applyAlignment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3" fillId="5" borderId="8" xfId="0" applyNumberFormat="1" applyFont="1" applyFill="1" applyBorder="1" applyAlignment="1" applyProtection="1">
      <alignment horizontal="left" vertical="center" wrapText="1"/>
    </xf>
    <xf numFmtId="0" fontId="17" fillId="2" borderId="9" xfId="0" applyNumberFormat="1" applyFont="1" applyFill="1" applyBorder="1" applyAlignment="1" applyProtection="1">
      <alignment horizontal="left" vertical="center" wrapText="1" indent="1"/>
    </xf>
    <xf numFmtId="0" fontId="17" fillId="2" borderId="10" xfId="0" applyNumberFormat="1" applyFont="1" applyFill="1" applyBorder="1" applyAlignment="1" applyProtection="1">
      <alignment horizontal="left" vertical="center" wrapText="1" indent="1"/>
    </xf>
    <xf numFmtId="0" fontId="17" fillId="2" borderId="11" xfId="0" applyNumberFormat="1" applyFont="1" applyFill="1" applyBorder="1" applyAlignment="1" applyProtection="1">
      <alignment horizontal="left" vertical="center" wrapText="1" indent="1"/>
    </xf>
    <xf numFmtId="0" fontId="20" fillId="2" borderId="11" xfId="0" applyNumberFormat="1" applyFont="1" applyFill="1" applyBorder="1" applyAlignment="1" applyProtection="1">
      <alignment horizontal="left" vertical="center" wrapText="1"/>
    </xf>
    <xf numFmtId="0" fontId="17" fillId="2" borderId="11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2" borderId="11" xfId="0" applyNumberFormat="1" applyFont="1" applyFill="1" applyBorder="1" applyAlignment="1" applyProtection="1">
      <alignment horizontal="left" vertical="center" wrapText="1" indent="1"/>
    </xf>
    <xf numFmtId="0" fontId="23" fillId="7" borderId="8" xfId="0" applyNumberFormat="1" applyFont="1" applyFill="1" applyBorder="1" applyAlignment="1" applyProtection="1">
      <alignment horizontal="left" vertical="center" wrapText="1"/>
    </xf>
    <xf numFmtId="0" fontId="19" fillId="7" borderId="8" xfId="0" applyNumberFormat="1" applyFont="1" applyFill="1" applyBorder="1" applyAlignment="1" applyProtection="1">
      <alignment horizontal="left" vertical="center" wrapText="1"/>
    </xf>
    <xf numFmtId="0" fontId="23" fillId="6" borderId="8" xfId="0" applyNumberFormat="1" applyFont="1" applyFill="1" applyBorder="1" applyAlignment="1" applyProtection="1">
      <alignment horizontal="left" vertical="center" wrapText="1"/>
    </xf>
    <xf numFmtId="0" fontId="23" fillId="8" borderId="8" xfId="0" applyNumberFormat="1" applyFont="1" applyFill="1" applyBorder="1" applyAlignment="1" applyProtection="1">
      <alignment horizontal="left" vertical="center" wrapText="1"/>
    </xf>
    <xf numFmtId="0" fontId="23" fillId="9" borderId="8" xfId="0" applyNumberFormat="1" applyFont="1" applyFill="1" applyBorder="1" applyAlignment="1" applyProtection="1">
      <alignment horizontal="left" vertical="center" wrapText="1"/>
    </xf>
    <xf numFmtId="0" fontId="23" fillId="10" borderId="8" xfId="0" applyNumberFormat="1" applyFont="1" applyFill="1" applyBorder="1" applyAlignment="1" applyProtection="1">
      <alignment horizontal="left" vertical="center" wrapText="1"/>
    </xf>
    <xf numFmtId="0" fontId="6" fillId="5" borderId="14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6" fillId="6" borderId="17" xfId="0" applyNumberFormat="1" applyFont="1" applyFill="1" applyBorder="1" applyAlignment="1" applyProtection="1">
      <alignment horizontal="center" vertical="center" wrapText="1"/>
    </xf>
    <xf numFmtId="0" fontId="6" fillId="7" borderId="17" xfId="0" applyNumberFormat="1" applyFont="1" applyFill="1" applyBorder="1" applyAlignment="1" applyProtection="1">
      <alignment horizontal="center" vertical="center" wrapText="1"/>
    </xf>
    <xf numFmtId="0" fontId="6" fillId="8" borderId="17" xfId="0" applyNumberFormat="1" applyFont="1" applyFill="1" applyBorder="1" applyAlignment="1" applyProtection="1">
      <alignment horizontal="center" vertical="center" wrapText="1"/>
    </xf>
    <xf numFmtId="0" fontId="6" fillId="10" borderId="17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5" borderId="14" xfId="0" applyNumberFormat="1" applyFont="1" applyFill="1" applyBorder="1" applyAlignment="1">
      <alignment horizontal="right"/>
    </xf>
    <xf numFmtId="4" fontId="23" fillId="5" borderId="8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17" fillId="2" borderId="11" xfId="0" applyNumberFormat="1" applyFont="1" applyFill="1" applyBorder="1" applyAlignment="1">
      <alignment horizontal="right"/>
    </xf>
    <xf numFmtId="4" fontId="17" fillId="2" borderId="6" xfId="0" applyNumberFormat="1" applyFont="1" applyFill="1" applyBorder="1" applyAlignment="1">
      <alignment horizontal="right"/>
    </xf>
    <xf numFmtId="4" fontId="6" fillId="7" borderId="17" xfId="0" applyNumberFormat="1" applyFont="1" applyFill="1" applyBorder="1" applyAlignment="1">
      <alignment horizontal="right"/>
    </xf>
    <xf numFmtId="4" fontId="23" fillId="7" borderId="8" xfId="0" applyNumberFormat="1" applyFont="1" applyFill="1" applyBorder="1" applyAlignment="1">
      <alignment horizontal="right"/>
    </xf>
    <xf numFmtId="4" fontId="6" fillId="6" borderId="17" xfId="0" applyNumberFormat="1" applyFont="1" applyFill="1" applyBorder="1" applyAlignment="1">
      <alignment horizontal="right"/>
    </xf>
    <xf numFmtId="4" fontId="23" fillId="6" borderId="8" xfId="0" applyNumberFormat="1" applyFont="1" applyFill="1" applyBorder="1" applyAlignment="1">
      <alignment horizontal="right"/>
    </xf>
    <xf numFmtId="4" fontId="6" fillId="8" borderId="17" xfId="0" applyNumberFormat="1" applyFont="1" applyFill="1" applyBorder="1" applyAlignment="1">
      <alignment horizontal="right"/>
    </xf>
    <xf numFmtId="4" fontId="23" fillId="8" borderId="8" xfId="0" applyNumberFormat="1" applyFont="1" applyFill="1" applyBorder="1" applyAlignment="1">
      <alignment horizontal="right"/>
    </xf>
    <xf numFmtId="4" fontId="6" fillId="9" borderId="17" xfId="0" applyNumberFormat="1" applyFont="1" applyFill="1" applyBorder="1" applyAlignment="1">
      <alignment horizontal="right"/>
    </xf>
    <xf numFmtId="4" fontId="23" fillId="9" borderId="8" xfId="0" applyNumberFormat="1" applyFont="1" applyFill="1" applyBorder="1" applyAlignment="1">
      <alignment horizontal="right"/>
    </xf>
    <xf numFmtId="4" fontId="6" fillId="10" borderId="17" xfId="0" applyNumberFormat="1" applyFont="1" applyFill="1" applyBorder="1" applyAlignment="1">
      <alignment horizontal="right"/>
    </xf>
    <xf numFmtId="4" fontId="23" fillId="10" borderId="8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17" fillId="5" borderId="3" xfId="0" applyNumberFormat="1" applyFont="1" applyFill="1" applyBorder="1" applyAlignment="1">
      <alignment horizontal="right"/>
    </xf>
    <xf numFmtId="4" fontId="17" fillId="7" borderId="3" xfId="0" applyNumberFormat="1" applyFont="1" applyFill="1" applyBorder="1" applyAlignment="1">
      <alignment horizontal="right"/>
    </xf>
    <xf numFmtId="4" fontId="17" fillId="6" borderId="3" xfId="0" applyNumberFormat="1" applyFont="1" applyFill="1" applyBorder="1" applyAlignment="1">
      <alignment horizontal="right"/>
    </xf>
    <xf numFmtId="4" fontId="17" fillId="8" borderId="3" xfId="0" applyNumberFormat="1" applyFont="1" applyFill="1" applyBorder="1" applyAlignment="1">
      <alignment horizontal="right"/>
    </xf>
    <xf numFmtId="4" fontId="17" fillId="9" borderId="3" xfId="0" applyNumberFormat="1" applyFont="1" applyFill="1" applyBorder="1" applyAlignment="1">
      <alignment horizontal="right"/>
    </xf>
    <xf numFmtId="4" fontId="17" fillId="10" borderId="3" xfId="0" applyNumberFormat="1" applyFont="1" applyFill="1" applyBorder="1" applyAlignment="1">
      <alignment horizontal="right"/>
    </xf>
    <xf numFmtId="4" fontId="17" fillId="6" borderId="4" xfId="0" applyNumberFormat="1" applyFont="1" applyFill="1" applyBorder="1" applyAlignment="1">
      <alignment horizontal="right"/>
    </xf>
    <xf numFmtId="4" fontId="17" fillId="8" borderId="4" xfId="0" applyNumberFormat="1" applyFont="1" applyFill="1" applyBorder="1" applyAlignment="1">
      <alignment horizontal="right"/>
    </xf>
    <xf numFmtId="4" fontId="17" fillId="9" borderId="4" xfId="0" applyNumberFormat="1" applyFont="1" applyFill="1" applyBorder="1" applyAlignment="1">
      <alignment horizontal="right"/>
    </xf>
    <xf numFmtId="4" fontId="17" fillId="10" borderId="4" xfId="0" applyNumberFormat="1" applyFont="1" applyFill="1" applyBorder="1" applyAlignment="1">
      <alignment horizontal="right"/>
    </xf>
    <xf numFmtId="4" fontId="17" fillId="5" borderId="4" xfId="0" applyNumberFormat="1" applyFont="1" applyFill="1" applyBorder="1" applyAlignment="1">
      <alignment horizontal="right"/>
    </xf>
    <xf numFmtId="4" fontId="17" fillId="7" borderId="4" xfId="0" applyNumberFormat="1" applyFont="1" applyFill="1" applyBorder="1" applyAlignment="1">
      <alignment horizontal="right"/>
    </xf>
    <xf numFmtId="4" fontId="9" fillId="10" borderId="4" xfId="0" applyNumberFormat="1" applyFont="1" applyFill="1" applyBorder="1" applyAlignment="1">
      <alignment horizontal="right"/>
    </xf>
    <xf numFmtId="4" fontId="9" fillId="9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 applyProtection="1">
      <alignment horizontal="center" vertical="center" wrapText="1"/>
    </xf>
    <xf numFmtId="0" fontId="17" fillId="2" borderId="12" xfId="0" applyNumberFormat="1" applyFont="1" applyFill="1" applyBorder="1" applyAlignment="1" applyProtection="1">
      <alignment horizontal="left" vertical="center" wrapText="1" indent="1"/>
    </xf>
    <xf numFmtId="0" fontId="17" fillId="2" borderId="13" xfId="0" applyNumberFormat="1" applyFont="1" applyFill="1" applyBorder="1" applyAlignment="1" applyProtection="1">
      <alignment horizontal="left" vertical="center" wrapText="1" indent="1"/>
    </xf>
    <xf numFmtId="0" fontId="17" fillId="2" borderId="14" xfId="0" applyNumberFormat="1" applyFont="1" applyFill="1" applyBorder="1" applyAlignment="1" applyProtection="1">
      <alignment horizontal="left" vertical="center" wrapText="1" indent="1"/>
    </xf>
    <xf numFmtId="0" fontId="17" fillId="2" borderId="14" xfId="0" applyNumberFormat="1" applyFont="1" applyFill="1" applyBorder="1" applyAlignment="1" applyProtection="1">
      <alignment horizontal="left" vertical="center" wrapText="1"/>
    </xf>
    <xf numFmtId="4" fontId="17" fillId="2" borderId="14" xfId="0" applyNumberFormat="1" applyFont="1" applyFill="1" applyBorder="1" applyAlignment="1">
      <alignment horizontal="right"/>
    </xf>
    <xf numFmtId="0" fontId="23" fillId="11" borderId="8" xfId="0" applyNumberFormat="1" applyFont="1" applyFill="1" applyBorder="1" applyAlignment="1" applyProtection="1">
      <alignment horizontal="left" vertical="center" wrapText="1"/>
    </xf>
    <xf numFmtId="4" fontId="23" fillId="11" borderId="8" xfId="0" applyNumberFormat="1" applyFont="1" applyFill="1" applyBorder="1" applyAlignment="1">
      <alignment horizontal="right"/>
    </xf>
    <xf numFmtId="0" fontId="6" fillId="11" borderId="17" xfId="0" applyNumberFormat="1" applyFont="1" applyFill="1" applyBorder="1" applyAlignment="1" applyProtection="1">
      <alignment horizontal="center" vertical="center" wrapText="1"/>
    </xf>
    <xf numFmtId="4" fontId="6" fillId="11" borderId="17" xfId="0" applyNumberFormat="1" applyFont="1" applyFill="1" applyBorder="1" applyAlignment="1">
      <alignment horizontal="right"/>
    </xf>
    <xf numFmtId="0" fontId="9" fillId="11" borderId="3" xfId="0" applyNumberFormat="1" applyFont="1" applyFill="1" applyBorder="1" applyAlignment="1" applyProtection="1">
      <alignment horizontal="left" vertical="center" wrapText="1"/>
    </xf>
    <xf numFmtId="4" fontId="9" fillId="11" borderId="4" xfId="0" applyNumberFormat="1" applyFont="1" applyFill="1" applyBorder="1" applyAlignment="1">
      <alignment horizontal="right"/>
    </xf>
    <xf numFmtId="4" fontId="17" fillId="11" borderId="4" xfId="0" applyNumberFormat="1" applyFont="1" applyFill="1" applyBorder="1" applyAlignment="1">
      <alignment horizontal="right"/>
    </xf>
    <xf numFmtId="0" fontId="9" fillId="11" borderId="3" xfId="0" quotePrefix="1" applyFont="1" applyFill="1" applyBorder="1" applyAlignment="1">
      <alignment horizontal="left" vertical="center"/>
    </xf>
    <xf numFmtId="4" fontId="17" fillId="11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3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 indent="1"/>
    </xf>
    <xf numFmtId="4" fontId="17" fillId="2" borderId="18" xfId="0" applyNumberFormat="1" applyFont="1" applyFill="1" applyBorder="1" applyAlignment="1">
      <alignment horizontal="right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10" borderId="7" xfId="0" applyNumberFormat="1" applyFont="1" applyFill="1" applyBorder="1" applyAlignment="1" applyProtection="1">
      <alignment horizontal="left" vertical="center" wrapText="1"/>
    </xf>
    <xf numFmtId="0" fontId="6" fillId="10" borderId="5" xfId="0" applyNumberFormat="1" applyFont="1" applyFill="1" applyBorder="1" applyAlignment="1" applyProtection="1">
      <alignment horizontal="left" vertical="center" wrapText="1"/>
    </xf>
    <xf numFmtId="0" fontId="6" fillId="10" borderId="8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6" fillId="8" borderId="7" xfId="0" applyNumberFormat="1" applyFont="1" applyFill="1" applyBorder="1" applyAlignment="1" applyProtection="1">
      <alignment horizontal="left" vertical="center" wrapText="1"/>
    </xf>
    <xf numFmtId="0" fontId="6" fillId="8" borderId="5" xfId="0" applyNumberFormat="1" applyFont="1" applyFill="1" applyBorder="1" applyAlignment="1" applyProtection="1">
      <alignment horizontal="left" vertical="center" wrapText="1"/>
    </xf>
    <xf numFmtId="0" fontId="6" fillId="8" borderId="8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9" borderId="7" xfId="0" applyNumberFormat="1" applyFont="1" applyFill="1" applyBorder="1" applyAlignment="1" applyProtection="1">
      <alignment horizontal="left" vertical="center" wrapText="1"/>
    </xf>
    <xf numFmtId="0" fontId="6" fillId="9" borderId="5" xfId="0" applyNumberFormat="1" applyFont="1" applyFill="1" applyBorder="1" applyAlignment="1" applyProtection="1">
      <alignment horizontal="left" vertical="center" wrapText="1"/>
    </xf>
    <xf numFmtId="0" fontId="6" fillId="9" borderId="8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2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0" fontId="6" fillId="9" borderId="15" xfId="0" applyNumberFormat="1" applyFont="1" applyFill="1" applyBorder="1" applyAlignment="1" applyProtection="1">
      <alignment horizontal="right" vertical="center" wrapText="1"/>
    </xf>
    <xf numFmtId="0" fontId="6" fillId="9" borderId="16" xfId="0" applyNumberFormat="1" applyFont="1" applyFill="1" applyBorder="1" applyAlignment="1" applyProtection="1">
      <alignment horizontal="right" vertical="center" wrapText="1"/>
    </xf>
    <xf numFmtId="0" fontId="6" fillId="9" borderId="17" xfId="0" applyNumberFormat="1" applyFont="1" applyFill="1" applyBorder="1" applyAlignment="1" applyProtection="1">
      <alignment horizontal="righ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5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7" borderId="5" xfId="0" applyNumberFormat="1" applyFont="1" applyFill="1" applyBorder="1" applyAlignment="1" applyProtection="1">
      <alignment horizontal="left" vertical="center" wrapText="1"/>
    </xf>
    <xf numFmtId="0" fontId="6" fillId="7" borderId="8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 applyProtection="1">
      <alignment horizontal="right" vertical="center" wrapText="1"/>
    </xf>
    <xf numFmtId="0" fontId="6" fillId="5" borderId="13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right" vertical="center" wrapText="1"/>
    </xf>
    <xf numFmtId="0" fontId="6" fillId="7" borderId="15" xfId="0" applyNumberFormat="1" applyFont="1" applyFill="1" applyBorder="1" applyAlignment="1" applyProtection="1">
      <alignment horizontal="right" vertical="center" wrapText="1"/>
    </xf>
    <xf numFmtId="0" fontId="6" fillId="7" borderId="16" xfId="0" applyNumberFormat="1" applyFont="1" applyFill="1" applyBorder="1" applyAlignment="1" applyProtection="1">
      <alignment horizontal="right" vertical="center" wrapText="1"/>
    </xf>
    <xf numFmtId="0" fontId="6" fillId="7" borderId="17" xfId="0" applyNumberFormat="1" applyFont="1" applyFill="1" applyBorder="1" applyAlignment="1" applyProtection="1">
      <alignment horizontal="right" vertical="center" wrapText="1"/>
    </xf>
    <xf numFmtId="0" fontId="6" fillId="6" borderId="15" xfId="0" applyNumberFormat="1" applyFont="1" applyFill="1" applyBorder="1" applyAlignment="1" applyProtection="1">
      <alignment horizontal="right" vertical="center" wrapText="1"/>
    </xf>
    <xf numFmtId="0" fontId="6" fillId="6" borderId="16" xfId="0" applyNumberFormat="1" applyFont="1" applyFill="1" applyBorder="1" applyAlignment="1" applyProtection="1">
      <alignment horizontal="right" vertical="center" wrapText="1"/>
    </xf>
    <xf numFmtId="0" fontId="6" fillId="6" borderId="17" xfId="0" applyNumberFormat="1" applyFont="1" applyFill="1" applyBorder="1" applyAlignment="1" applyProtection="1">
      <alignment horizontal="right" vertical="center" wrapText="1"/>
    </xf>
    <xf numFmtId="0" fontId="6" fillId="8" borderId="15" xfId="0" applyNumberFormat="1" applyFont="1" applyFill="1" applyBorder="1" applyAlignment="1" applyProtection="1">
      <alignment horizontal="right" vertical="center" wrapText="1"/>
    </xf>
    <xf numFmtId="0" fontId="6" fillId="8" borderId="16" xfId="0" applyNumberFormat="1" applyFont="1" applyFill="1" applyBorder="1" applyAlignment="1" applyProtection="1">
      <alignment horizontal="right" vertical="center" wrapText="1"/>
    </xf>
    <xf numFmtId="0" fontId="6" fillId="8" borderId="17" xfId="0" applyNumberFormat="1" applyFont="1" applyFill="1" applyBorder="1" applyAlignment="1" applyProtection="1">
      <alignment horizontal="righ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6" fillId="10" borderId="15" xfId="0" applyNumberFormat="1" applyFont="1" applyFill="1" applyBorder="1" applyAlignment="1" applyProtection="1">
      <alignment horizontal="right" vertical="center" wrapText="1"/>
    </xf>
    <xf numFmtId="0" fontId="6" fillId="10" borderId="16" xfId="0" applyNumberFormat="1" applyFont="1" applyFill="1" applyBorder="1" applyAlignment="1" applyProtection="1">
      <alignment horizontal="right" vertical="center" wrapText="1"/>
    </xf>
    <xf numFmtId="0" fontId="6" fillId="10" borderId="17" xfId="0" applyNumberFormat="1" applyFont="1" applyFill="1" applyBorder="1" applyAlignment="1" applyProtection="1">
      <alignment horizontal="right" vertical="center" wrapText="1"/>
    </xf>
    <xf numFmtId="0" fontId="6" fillId="11" borderId="15" xfId="0" applyNumberFormat="1" applyFont="1" applyFill="1" applyBorder="1" applyAlignment="1" applyProtection="1">
      <alignment horizontal="right" vertical="center" wrapText="1"/>
    </xf>
    <xf numFmtId="0" fontId="6" fillId="11" borderId="16" xfId="0" applyNumberFormat="1" applyFont="1" applyFill="1" applyBorder="1" applyAlignment="1" applyProtection="1">
      <alignment horizontal="right" vertical="center" wrapText="1"/>
    </xf>
    <xf numFmtId="0" fontId="6" fillId="11" borderId="17" xfId="0" applyNumberFormat="1" applyFont="1" applyFill="1" applyBorder="1" applyAlignment="1" applyProtection="1">
      <alignment horizontal="right" vertical="center" wrapText="1"/>
    </xf>
    <xf numFmtId="0" fontId="6" fillId="11" borderId="7" xfId="0" applyNumberFormat="1" applyFont="1" applyFill="1" applyBorder="1" applyAlignment="1" applyProtection="1">
      <alignment horizontal="left" vertical="center" wrapText="1"/>
    </xf>
    <xf numFmtId="0" fontId="6" fillId="11" borderId="5" xfId="0" applyNumberFormat="1" applyFont="1" applyFill="1" applyBorder="1" applyAlignment="1" applyProtection="1">
      <alignment horizontal="left" vertical="center" wrapText="1"/>
    </xf>
    <xf numFmtId="0" fontId="6" fillId="11" borderId="8" xfId="0" applyNumberFormat="1" applyFont="1" applyFill="1" applyBorder="1" applyAlignment="1" applyProtection="1">
      <alignment horizontal="left" vertical="center" wrapText="1"/>
    </xf>
    <xf numFmtId="0" fontId="6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horizontal="left" vertical="center" wrapText="1"/>
    </xf>
    <xf numFmtId="0" fontId="6" fillId="11" borderId="4" xfId="0" applyNumberFormat="1" applyFont="1" applyFill="1" applyBorder="1" applyAlignment="1" applyProtection="1">
      <alignment horizontal="lef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A6" sqref="A6"/>
    </sheetView>
  </sheetViews>
  <sheetFormatPr defaultRowHeight="15" x14ac:dyDescent="0.25"/>
  <cols>
    <col min="5" max="5" width="25.28515625" customWidth="1"/>
    <col min="6" max="6" width="15.140625" bestFit="1" customWidth="1"/>
    <col min="7" max="10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5.75" x14ac:dyDescent="0.25">
      <c r="A3" s="197" t="s">
        <v>29</v>
      </c>
      <c r="B3" s="197"/>
      <c r="C3" s="197"/>
      <c r="D3" s="197"/>
      <c r="E3" s="197"/>
      <c r="F3" s="197"/>
      <c r="G3" s="197"/>
      <c r="H3" s="197"/>
      <c r="I3" s="198"/>
      <c r="J3" s="198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8" customHeight="1" x14ac:dyDescent="0.25">
      <c r="A5" s="197" t="s">
        <v>38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106</v>
      </c>
    </row>
    <row r="7" spans="1:10" ht="25.5" x14ac:dyDescent="0.25">
      <c r="A7" s="25"/>
      <c r="B7" s="26"/>
      <c r="C7" s="26"/>
      <c r="D7" s="27"/>
      <c r="E7" s="28"/>
      <c r="F7" s="3" t="s">
        <v>192</v>
      </c>
      <c r="G7" s="3" t="s">
        <v>193</v>
      </c>
      <c r="H7" s="3" t="s">
        <v>170</v>
      </c>
      <c r="I7" s="3" t="s">
        <v>195</v>
      </c>
      <c r="J7" s="3" t="s">
        <v>196</v>
      </c>
    </row>
    <row r="8" spans="1:10" x14ac:dyDescent="0.25">
      <c r="A8" s="200" t="s">
        <v>0</v>
      </c>
      <c r="B8" s="201"/>
      <c r="C8" s="201"/>
      <c r="D8" s="201"/>
      <c r="E8" s="202"/>
      <c r="F8" s="159">
        <f>F9+F10</f>
        <v>653515</v>
      </c>
      <c r="G8" s="159">
        <f t="shared" ref="G8:J8" si="0">G9+G10</f>
        <v>920579</v>
      </c>
      <c r="H8" s="159">
        <f t="shared" si="0"/>
        <v>761206</v>
      </c>
      <c r="I8" s="159">
        <f t="shared" si="0"/>
        <v>924039</v>
      </c>
      <c r="J8" s="159">
        <f t="shared" si="0"/>
        <v>162833</v>
      </c>
    </row>
    <row r="9" spans="1:10" x14ac:dyDescent="0.25">
      <c r="A9" s="203" t="s">
        <v>111</v>
      </c>
      <c r="B9" s="204"/>
      <c r="C9" s="204"/>
      <c r="D9" s="204"/>
      <c r="E9" s="205"/>
      <c r="F9" s="160">
        <f>'Račun prihoda i rashoda'!E10</f>
        <v>653515</v>
      </c>
      <c r="G9" s="160">
        <f>'Račun prihoda i rashoda'!F10</f>
        <v>920579</v>
      </c>
      <c r="H9" s="160">
        <f>'Račun prihoda i rashoda'!G10</f>
        <v>761206</v>
      </c>
      <c r="I9" s="160">
        <f>'Račun prihoda i rashoda'!H10</f>
        <v>924039</v>
      </c>
      <c r="J9" s="160">
        <f>'Račun prihoda i rashoda'!I10</f>
        <v>162833</v>
      </c>
    </row>
    <row r="10" spans="1:10" x14ac:dyDescent="0.25">
      <c r="A10" s="210" t="s">
        <v>112</v>
      </c>
      <c r="B10" s="205"/>
      <c r="C10" s="205"/>
      <c r="D10" s="205"/>
      <c r="E10" s="205"/>
      <c r="F10" s="160">
        <f>'Račun prihoda i rashoda'!E105</f>
        <v>0</v>
      </c>
      <c r="G10" s="160">
        <f>'Račun prihoda i rashoda'!F105</f>
        <v>0</v>
      </c>
      <c r="H10" s="160">
        <f>'Račun prihoda i rashoda'!G105</f>
        <v>0</v>
      </c>
      <c r="I10" s="160">
        <f>'Račun prihoda i rashoda'!H105</f>
        <v>0</v>
      </c>
      <c r="J10" s="160">
        <f>'Račun prihoda i rashoda'!I105</f>
        <v>0</v>
      </c>
    </row>
    <row r="11" spans="1:10" x14ac:dyDescent="0.25">
      <c r="A11" s="30" t="s">
        <v>1</v>
      </c>
      <c r="B11" s="39"/>
      <c r="C11" s="39"/>
      <c r="D11" s="39"/>
      <c r="E11" s="39"/>
      <c r="F11" s="159">
        <f>F12+F13</f>
        <v>658378</v>
      </c>
      <c r="G11" s="159">
        <f t="shared" ref="G11:J11" si="1">G12+G13</f>
        <v>920579</v>
      </c>
      <c r="H11" s="159">
        <f t="shared" si="1"/>
        <v>761206</v>
      </c>
      <c r="I11" s="159">
        <f t="shared" si="1"/>
        <v>924039</v>
      </c>
      <c r="J11" s="159">
        <f t="shared" si="1"/>
        <v>162833</v>
      </c>
    </row>
    <row r="12" spans="1:10" x14ac:dyDescent="0.25">
      <c r="A12" s="211" t="s">
        <v>113</v>
      </c>
      <c r="B12" s="204"/>
      <c r="C12" s="204"/>
      <c r="D12" s="204"/>
      <c r="E12" s="204"/>
      <c r="F12" s="160">
        <f>'Račun prihoda i rashoda'!E110</f>
        <v>653649</v>
      </c>
      <c r="G12" s="160">
        <f>'Račun prihoda i rashoda'!F110</f>
        <v>792899</v>
      </c>
      <c r="H12" s="160">
        <f>'Račun prihoda i rashoda'!G110</f>
        <v>755936</v>
      </c>
      <c r="I12" s="160">
        <f>'Račun prihoda i rashoda'!H110</f>
        <v>923257</v>
      </c>
      <c r="J12" s="160">
        <f>'Račun prihoda i rashoda'!I110</f>
        <v>167321</v>
      </c>
    </row>
    <row r="13" spans="1:10" x14ac:dyDescent="0.25">
      <c r="A13" s="212" t="s">
        <v>114</v>
      </c>
      <c r="B13" s="205"/>
      <c r="C13" s="205"/>
      <c r="D13" s="205"/>
      <c r="E13" s="205"/>
      <c r="F13" s="161">
        <f>'Račun prihoda i rashoda'!E340</f>
        <v>4729</v>
      </c>
      <c r="G13" s="161">
        <f>'Račun prihoda i rashoda'!F340</f>
        <v>127680</v>
      </c>
      <c r="H13" s="161">
        <f>'Račun prihoda i rashoda'!G340</f>
        <v>5270</v>
      </c>
      <c r="I13" s="161">
        <f>'Račun prihoda i rashoda'!H340</f>
        <v>782</v>
      </c>
      <c r="J13" s="161">
        <f>'Račun prihoda i rashoda'!I340</f>
        <v>-4488</v>
      </c>
    </row>
    <row r="14" spans="1:10" x14ac:dyDescent="0.25">
      <c r="A14" s="209" t="s">
        <v>2</v>
      </c>
      <c r="B14" s="201"/>
      <c r="C14" s="201"/>
      <c r="D14" s="201"/>
      <c r="E14" s="201"/>
      <c r="F14" s="159">
        <f>F8-F11</f>
        <v>-4863</v>
      </c>
      <c r="G14" s="159">
        <f t="shared" ref="G14:J14" si="2">G8-G11</f>
        <v>0</v>
      </c>
      <c r="H14" s="159">
        <f t="shared" si="2"/>
        <v>0</v>
      </c>
      <c r="I14" s="159">
        <f t="shared" si="2"/>
        <v>0</v>
      </c>
      <c r="J14" s="159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8" customHeight="1" x14ac:dyDescent="0.25">
      <c r="A16" s="197" t="s">
        <v>39</v>
      </c>
      <c r="B16" s="199"/>
      <c r="C16" s="199"/>
      <c r="D16" s="199"/>
      <c r="E16" s="199"/>
      <c r="F16" s="199"/>
      <c r="G16" s="199"/>
      <c r="H16" s="199"/>
      <c r="I16" s="199"/>
      <c r="J16" s="199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5"/>
      <c r="B18" s="26"/>
      <c r="C18" s="26"/>
      <c r="D18" s="27"/>
      <c r="E18" s="28"/>
      <c r="F18" s="3" t="s">
        <v>192</v>
      </c>
      <c r="G18" s="3" t="s">
        <v>193</v>
      </c>
      <c r="H18" s="3" t="s">
        <v>170</v>
      </c>
      <c r="I18" s="3" t="s">
        <v>195</v>
      </c>
      <c r="J18" s="3" t="s">
        <v>196</v>
      </c>
    </row>
    <row r="19" spans="1:10" ht="15.75" customHeight="1" x14ac:dyDescent="0.25">
      <c r="A19" s="203" t="s">
        <v>115</v>
      </c>
      <c r="B19" s="213"/>
      <c r="C19" s="213"/>
      <c r="D19" s="213"/>
      <c r="E19" s="214"/>
      <c r="F19" s="161">
        <f>'Račun financiranja'!E8</f>
        <v>0</v>
      </c>
      <c r="G19" s="161">
        <f>'Račun financiranja'!F8</f>
        <v>0</v>
      </c>
      <c r="H19" s="161">
        <f>'Račun financiranja'!G8</f>
        <v>0</v>
      </c>
      <c r="I19" s="161">
        <f>'Račun financiranja'!H8</f>
        <v>0</v>
      </c>
      <c r="J19" s="161">
        <f>'Račun financiranja'!I8</f>
        <v>0</v>
      </c>
    </row>
    <row r="20" spans="1:10" x14ac:dyDescent="0.25">
      <c r="A20" s="203" t="s">
        <v>116</v>
      </c>
      <c r="B20" s="204"/>
      <c r="C20" s="204"/>
      <c r="D20" s="204"/>
      <c r="E20" s="204"/>
      <c r="F20" s="161">
        <f>'Račun financiranja'!E11</f>
        <v>0</v>
      </c>
      <c r="G20" s="161">
        <f>'Račun financiranja'!F11</f>
        <v>0</v>
      </c>
      <c r="H20" s="161">
        <f>'Račun financiranja'!G11</f>
        <v>0</v>
      </c>
      <c r="I20" s="161">
        <f>'Račun financiranja'!H11</f>
        <v>0</v>
      </c>
      <c r="J20" s="161">
        <f>'Račun financiranja'!I11</f>
        <v>0</v>
      </c>
    </row>
    <row r="21" spans="1:10" x14ac:dyDescent="0.25">
      <c r="A21" s="209" t="s">
        <v>4</v>
      </c>
      <c r="B21" s="201"/>
      <c r="C21" s="201"/>
      <c r="D21" s="201"/>
      <c r="E21" s="201"/>
      <c r="F21" s="159">
        <f>F19+F20</f>
        <v>0</v>
      </c>
      <c r="G21" s="159">
        <f t="shared" ref="G21:J21" si="3">G19+G20</f>
        <v>0</v>
      </c>
      <c r="H21" s="159">
        <f t="shared" si="3"/>
        <v>0</v>
      </c>
      <c r="I21" s="159">
        <f t="shared" si="3"/>
        <v>0</v>
      </c>
      <c r="J21" s="159">
        <f t="shared" si="3"/>
        <v>0</v>
      </c>
    </row>
    <row r="22" spans="1:10" x14ac:dyDescent="0.25">
      <c r="A22" s="209" t="s">
        <v>5</v>
      </c>
      <c r="B22" s="201"/>
      <c r="C22" s="201"/>
      <c r="D22" s="201"/>
      <c r="E22" s="201"/>
      <c r="F22" s="159"/>
      <c r="G22" s="159"/>
      <c r="H22" s="159"/>
      <c r="I22" s="159"/>
      <c r="J22" s="159"/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8" customHeight="1" x14ac:dyDescent="0.25">
      <c r="A24" s="197" t="s">
        <v>43</v>
      </c>
      <c r="B24" s="199"/>
      <c r="C24" s="199"/>
      <c r="D24" s="199"/>
      <c r="E24" s="199"/>
      <c r="F24" s="199"/>
      <c r="G24" s="199"/>
      <c r="H24" s="199"/>
      <c r="I24" s="199"/>
      <c r="J24" s="199"/>
    </row>
    <row r="25" spans="1:10" ht="18" x14ac:dyDescent="0.25">
      <c r="A25" s="18"/>
      <c r="B25" s="19"/>
      <c r="C25" s="19"/>
      <c r="D25" s="19"/>
      <c r="E25" s="19"/>
      <c r="F25" s="19"/>
      <c r="G25" s="19"/>
      <c r="H25" s="20"/>
      <c r="I25" s="20"/>
      <c r="J25" s="20"/>
    </row>
    <row r="26" spans="1:10" ht="25.5" x14ac:dyDescent="0.25">
      <c r="A26" s="25"/>
      <c r="B26" s="26"/>
      <c r="C26" s="26"/>
      <c r="D26" s="27"/>
      <c r="E26" s="28"/>
      <c r="F26" s="3" t="s">
        <v>192</v>
      </c>
      <c r="G26" s="3" t="s">
        <v>193</v>
      </c>
      <c r="H26" s="3" t="s">
        <v>170</v>
      </c>
      <c r="I26" s="3" t="s">
        <v>195</v>
      </c>
      <c r="J26" s="3" t="s">
        <v>196</v>
      </c>
    </row>
    <row r="27" spans="1:10" x14ac:dyDescent="0.25">
      <c r="A27" s="217" t="s">
        <v>108</v>
      </c>
      <c r="B27" s="218"/>
      <c r="C27" s="218"/>
      <c r="D27" s="218"/>
      <c r="E27" s="219"/>
      <c r="F27" s="162">
        <v>15718</v>
      </c>
      <c r="G27" s="162"/>
      <c r="H27" s="162"/>
      <c r="I27" s="162"/>
      <c r="J27" s="163"/>
    </row>
    <row r="28" spans="1:10" ht="30" customHeight="1" x14ac:dyDescent="0.25">
      <c r="A28" s="190" t="s">
        <v>110</v>
      </c>
      <c r="B28" s="191"/>
      <c r="C28" s="191"/>
      <c r="D28" s="191"/>
      <c r="E28" s="192"/>
      <c r="F28" s="164">
        <v>-7861</v>
      </c>
      <c r="G28" s="164"/>
      <c r="H28" s="164"/>
      <c r="I28" s="164"/>
      <c r="J28" s="165"/>
    </row>
    <row r="29" spans="1:10" ht="37.5" customHeight="1" x14ac:dyDescent="0.25">
      <c r="A29" s="190" t="s">
        <v>117</v>
      </c>
      <c r="B29" s="191"/>
      <c r="C29" s="191"/>
      <c r="D29" s="191"/>
      <c r="E29" s="192"/>
      <c r="F29" s="164">
        <f>F27+F28</f>
        <v>7857</v>
      </c>
      <c r="G29" s="164"/>
      <c r="H29" s="164"/>
      <c r="I29" s="164"/>
      <c r="J29" s="165"/>
    </row>
    <row r="31" spans="1:10" ht="15.75" x14ac:dyDescent="0.25">
      <c r="A31" s="193" t="s">
        <v>107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0" ht="18" x14ac:dyDescent="0.25">
      <c r="A32" s="65"/>
      <c r="B32" s="66"/>
      <c r="C32" s="66"/>
      <c r="D32" s="66"/>
      <c r="E32" s="66"/>
      <c r="F32" s="66"/>
      <c r="G32" s="66"/>
      <c r="H32" s="67"/>
      <c r="I32" s="67"/>
      <c r="J32" s="67"/>
    </row>
    <row r="33" spans="1:10" ht="25.5" x14ac:dyDescent="0.25">
      <c r="A33" s="68"/>
      <c r="B33" s="69"/>
      <c r="C33" s="69"/>
      <c r="D33" s="70"/>
      <c r="E33" s="71"/>
      <c r="F33" s="3" t="s">
        <v>169</v>
      </c>
      <c r="G33" s="3" t="s">
        <v>170</v>
      </c>
      <c r="H33" s="3" t="s">
        <v>171</v>
      </c>
      <c r="I33" s="3" t="s">
        <v>105</v>
      </c>
      <c r="J33" s="3" t="s">
        <v>172</v>
      </c>
    </row>
    <row r="34" spans="1:10" x14ac:dyDescent="0.25">
      <c r="A34" s="194" t="s">
        <v>108</v>
      </c>
      <c r="B34" s="195"/>
      <c r="C34" s="195"/>
      <c r="D34" s="195"/>
      <c r="E34" s="196"/>
      <c r="F34" s="166">
        <v>15718</v>
      </c>
      <c r="G34" s="166">
        <f>F37</f>
        <v>7857</v>
      </c>
      <c r="H34" s="166">
        <f>G37</f>
        <v>7857</v>
      </c>
      <c r="I34" s="166">
        <f>H37</f>
        <v>7857</v>
      </c>
      <c r="J34" s="167">
        <f>I37</f>
        <v>7857</v>
      </c>
    </row>
    <row r="35" spans="1:10" ht="28.5" customHeight="1" x14ac:dyDescent="0.25">
      <c r="A35" s="194" t="s">
        <v>3</v>
      </c>
      <c r="B35" s="195"/>
      <c r="C35" s="195"/>
      <c r="D35" s="195"/>
      <c r="E35" s="196"/>
      <c r="F35" s="166">
        <v>0</v>
      </c>
      <c r="G35" s="166">
        <v>0</v>
      </c>
      <c r="H35" s="166">
        <v>0</v>
      </c>
      <c r="I35" s="166">
        <v>0</v>
      </c>
      <c r="J35" s="167">
        <v>0</v>
      </c>
    </row>
    <row r="36" spans="1:10" x14ac:dyDescent="0.25">
      <c r="A36" s="194" t="s">
        <v>109</v>
      </c>
      <c r="B36" s="215"/>
      <c r="C36" s="215"/>
      <c r="D36" s="215"/>
      <c r="E36" s="216"/>
      <c r="F36" s="166">
        <v>-7861</v>
      </c>
      <c r="G36" s="166">
        <v>0</v>
      </c>
      <c r="H36" s="166">
        <v>0</v>
      </c>
      <c r="I36" s="166">
        <v>0</v>
      </c>
      <c r="J36" s="167">
        <v>0</v>
      </c>
    </row>
    <row r="37" spans="1:10" ht="15" customHeight="1" x14ac:dyDescent="0.25">
      <c r="A37" s="209" t="s">
        <v>110</v>
      </c>
      <c r="B37" s="201"/>
      <c r="C37" s="201"/>
      <c r="D37" s="201"/>
      <c r="E37" s="201"/>
      <c r="F37" s="164">
        <f>F34-F35+F36</f>
        <v>7857</v>
      </c>
      <c r="G37" s="164">
        <f t="shared" ref="G37:J37" si="4">G34-G35+G36</f>
        <v>7857</v>
      </c>
      <c r="H37" s="164">
        <f t="shared" si="4"/>
        <v>7857</v>
      </c>
      <c r="I37" s="164">
        <f t="shared" si="4"/>
        <v>7857</v>
      </c>
      <c r="J37" s="168">
        <f t="shared" si="4"/>
        <v>7857</v>
      </c>
    </row>
    <row r="38" spans="1:10" ht="17.25" customHeight="1" x14ac:dyDescent="0.25"/>
    <row r="39" spans="1:10" x14ac:dyDescent="0.25">
      <c r="A39" s="207"/>
      <c r="B39" s="208"/>
      <c r="C39" s="208"/>
      <c r="D39" s="208"/>
      <c r="E39" s="208"/>
      <c r="F39" s="208"/>
      <c r="G39" s="208"/>
      <c r="H39" s="208"/>
      <c r="I39" s="208"/>
      <c r="J39" s="208"/>
    </row>
  </sheetData>
  <mergeCells count="25">
    <mergeCell ref="A39:J39"/>
    <mergeCell ref="A21:E21"/>
    <mergeCell ref="A28:E28"/>
    <mergeCell ref="A20:E20"/>
    <mergeCell ref="A10:E10"/>
    <mergeCell ref="A12:E12"/>
    <mergeCell ref="A13:E13"/>
    <mergeCell ref="A14:E14"/>
    <mergeCell ref="A16:J16"/>
    <mergeCell ref="A19:E19"/>
    <mergeCell ref="A22:E22"/>
    <mergeCell ref="A35:E35"/>
    <mergeCell ref="A36:E36"/>
    <mergeCell ref="A37:E37"/>
    <mergeCell ref="A24:J24"/>
    <mergeCell ref="A27:E27"/>
    <mergeCell ref="A29:E29"/>
    <mergeCell ref="A31:J31"/>
    <mergeCell ref="A34:E34"/>
    <mergeCell ref="A1:J1"/>
    <mergeCell ref="A3:J3"/>
    <mergeCell ref="A5:J5"/>
    <mergeCell ref="A8:E8"/>
    <mergeCell ref="A9:E9"/>
    <mergeCell ref="A2:J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0"/>
  <sheetViews>
    <sheetView workbookViewId="0">
      <selection activeCell="A8" sqref="A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84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  <c r="G2" s="206"/>
      <c r="H2" s="206"/>
      <c r="I2" s="206"/>
    </row>
    <row r="3" spans="1:10" ht="15.75" x14ac:dyDescent="0.25">
      <c r="A3" s="197" t="s">
        <v>29</v>
      </c>
      <c r="B3" s="197"/>
      <c r="C3" s="197"/>
      <c r="D3" s="197"/>
      <c r="E3" s="197"/>
      <c r="F3" s="197"/>
      <c r="G3" s="197"/>
      <c r="H3" s="198"/>
      <c r="I3" s="198"/>
    </row>
    <row r="4" spans="1:10" ht="18" x14ac:dyDescent="0.25">
      <c r="A4" s="21"/>
      <c r="B4" s="21"/>
      <c r="C4" s="21"/>
      <c r="D4" s="21"/>
      <c r="E4" s="21"/>
      <c r="F4" s="21"/>
      <c r="G4" s="21"/>
      <c r="H4" s="5"/>
      <c r="I4" s="5"/>
    </row>
    <row r="5" spans="1:10" ht="18" customHeight="1" x14ac:dyDescent="0.25">
      <c r="A5" s="197" t="s">
        <v>7</v>
      </c>
      <c r="B5" s="199"/>
      <c r="C5" s="199"/>
      <c r="D5" s="199"/>
      <c r="E5" s="199"/>
      <c r="F5" s="199"/>
      <c r="G5" s="199"/>
      <c r="H5" s="199"/>
      <c r="I5" s="199"/>
    </row>
    <row r="6" spans="1:10" ht="18" x14ac:dyDescent="0.25">
      <c r="A6" s="21"/>
      <c r="B6" s="21"/>
      <c r="C6" s="21"/>
      <c r="D6" s="21"/>
      <c r="E6" s="21"/>
      <c r="F6" s="21"/>
      <c r="G6" s="21"/>
      <c r="H6" s="5"/>
      <c r="I6" s="5"/>
    </row>
    <row r="7" spans="1:10" ht="15.75" x14ac:dyDescent="0.25">
      <c r="A7" s="197" t="s">
        <v>174</v>
      </c>
      <c r="B7" s="220"/>
      <c r="C7" s="220"/>
      <c r="D7" s="220"/>
      <c r="E7" s="220"/>
      <c r="F7" s="220"/>
      <c r="G7" s="220"/>
      <c r="H7" s="220"/>
      <c r="I7" s="220"/>
    </row>
    <row r="8" spans="1:10" ht="18" x14ac:dyDescent="0.25">
      <c r="A8" s="21"/>
      <c r="B8" s="21"/>
      <c r="C8" s="21"/>
      <c r="D8" s="21"/>
      <c r="E8" s="21"/>
      <c r="F8" s="21"/>
      <c r="G8" s="21"/>
      <c r="H8" s="5"/>
      <c r="I8" s="40"/>
    </row>
    <row r="9" spans="1:10" ht="25.5" x14ac:dyDescent="0.25">
      <c r="A9" s="17" t="s">
        <v>8</v>
      </c>
      <c r="B9" s="16" t="s">
        <v>9</v>
      </c>
      <c r="C9" s="16" t="s">
        <v>10</v>
      </c>
      <c r="D9" s="16" t="s">
        <v>6</v>
      </c>
      <c r="E9" s="3" t="s">
        <v>192</v>
      </c>
      <c r="F9" s="3" t="s">
        <v>193</v>
      </c>
      <c r="G9" s="3" t="s">
        <v>170</v>
      </c>
      <c r="H9" s="3" t="s">
        <v>195</v>
      </c>
      <c r="I9" s="3" t="s">
        <v>196</v>
      </c>
    </row>
    <row r="10" spans="1:10" ht="15.75" customHeight="1" x14ac:dyDescent="0.25">
      <c r="A10" s="8">
        <v>6</v>
      </c>
      <c r="B10" s="8"/>
      <c r="C10" s="8"/>
      <c r="D10" s="8" t="s">
        <v>11</v>
      </c>
      <c r="E10" s="125">
        <f>E11+E61+E70+E87+E52</f>
        <v>653515</v>
      </c>
      <c r="F10" s="125">
        <f>F11+F61+F70+F87+F52</f>
        <v>920579</v>
      </c>
      <c r="G10" s="125">
        <f>G11+G61+G70+G87+G52</f>
        <v>761206</v>
      </c>
      <c r="H10" s="125">
        <f>H11+H61+H70+H87+H52</f>
        <v>924039</v>
      </c>
      <c r="I10" s="125">
        <f>I11+I61+I70+I87+I52</f>
        <v>162833</v>
      </c>
    </row>
    <row r="11" spans="1:10" x14ac:dyDescent="0.25">
      <c r="A11" s="8"/>
      <c r="B11" s="8">
        <v>63</v>
      </c>
      <c r="C11" s="13"/>
      <c r="D11" s="8" t="s">
        <v>86</v>
      </c>
      <c r="E11" s="125">
        <f>E20+E36+E12+E28+E44</f>
        <v>586723</v>
      </c>
      <c r="F11" s="125">
        <f>F20+F36+F12+F28+F44</f>
        <v>712669</v>
      </c>
      <c r="G11" s="125">
        <f>G20+G36+G12+G28+G44</f>
        <v>720520</v>
      </c>
      <c r="H11" s="125">
        <f>H20+H36+H12+H28+H44</f>
        <v>856872</v>
      </c>
      <c r="I11" s="125">
        <f>I20+I36+I12+I28+I44</f>
        <v>136352</v>
      </c>
    </row>
    <row r="12" spans="1:10" s="34" customFormat="1" ht="25.5" x14ac:dyDescent="0.25">
      <c r="A12" s="13"/>
      <c r="B12" s="13">
        <v>6342</v>
      </c>
      <c r="C12" s="13"/>
      <c r="D12" s="13" t="s">
        <v>85</v>
      </c>
      <c r="E12" s="122">
        <f>SUM(E13:E19)</f>
        <v>0</v>
      </c>
      <c r="F12" s="122">
        <f t="shared" ref="F12:I12" si="0">SUM(F13:F19)</f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</row>
    <row r="13" spans="1:10" s="34" customFormat="1" x14ac:dyDescent="0.25">
      <c r="A13" s="13"/>
      <c r="B13" s="13"/>
      <c r="C13" s="73">
        <v>11</v>
      </c>
      <c r="D13" s="73" t="s">
        <v>12</v>
      </c>
      <c r="E13" s="154"/>
      <c r="F13" s="154"/>
      <c r="G13" s="154"/>
      <c r="H13" s="154"/>
      <c r="I13" s="154">
        <f>H13-G13</f>
        <v>0</v>
      </c>
    </row>
    <row r="14" spans="1:10" s="34" customFormat="1" x14ac:dyDescent="0.25">
      <c r="A14" s="13"/>
      <c r="B14" s="13"/>
      <c r="C14" s="76">
        <v>31</v>
      </c>
      <c r="D14" s="76" t="s">
        <v>140</v>
      </c>
      <c r="E14" s="155"/>
      <c r="F14" s="155"/>
      <c r="G14" s="155"/>
      <c r="H14" s="155"/>
      <c r="I14" s="155">
        <f t="shared" ref="I14:I19" si="1">H14-G14</f>
        <v>0</v>
      </c>
    </row>
    <row r="15" spans="1:10" s="34" customFormat="1" x14ac:dyDescent="0.25">
      <c r="A15" s="13"/>
      <c r="B15" s="13"/>
      <c r="C15" s="79">
        <v>43</v>
      </c>
      <c r="D15" s="79" t="s">
        <v>63</v>
      </c>
      <c r="E15" s="150"/>
      <c r="F15" s="150"/>
      <c r="G15" s="150"/>
      <c r="H15" s="150"/>
      <c r="I15" s="150">
        <f t="shared" si="1"/>
        <v>0</v>
      </c>
    </row>
    <row r="16" spans="1:10" s="34" customFormat="1" x14ac:dyDescent="0.25">
      <c r="A16" s="13"/>
      <c r="B16" s="13"/>
      <c r="C16" s="84">
        <v>44</v>
      </c>
      <c r="D16" s="84" t="s">
        <v>52</v>
      </c>
      <c r="E16" s="151"/>
      <c r="F16" s="151"/>
      <c r="G16" s="151"/>
      <c r="H16" s="151"/>
      <c r="I16" s="151">
        <f t="shared" si="1"/>
        <v>0</v>
      </c>
    </row>
    <row r="17" spans="1:9" s="34" customFormat="1" x14ac:dyDescent="0.25">
      <c r="A17" s="13"/>
      <c r="B17" s="13"/>
      <c r="C17" s="85">
        <v>51</v>
      </c>
      <c r="D17" s="85" t="s">
        <v>91</v>
      </c>
      <c r="E17" s="152"/>
      <c r="F17" s="152"/>
      <c r="G17" s="152"/>
      <c r="H17" s="152"/>
      <c r="I17" s="152">
        <f t="shared" si="1"/>
        <v>0</v>
      </c>
    </row>
    <row r="18" spans="1:9" s="34" customFormat="1" x14ac:dyDescent="0.25">
      <c r="A18" s="15"/>
      <c r="B18" s="15"/>
      <c r="C18" s="90">
        <v>52</v>
      </c>
      <c r="D18" s="90" t="s">
        <v>41</v>
      </c>
      <c r="E18" s="156"/>
      <c r="F18" s="153"/>
      <c r="G18" s="153"/>
      <c r="H18" s="153"/>
      <c r="I18" s="153">
        <f t="shared" si="1"/>
        <v>0</v>
      </c>
    </row>
    <row r="19" spans="1:9" s="34" customFormat="1" x14ac:dyDescent="0.25">
      <c r="A19" s="15"/>
      <c r="B19" s="15"/>
      <c r="C19" s="179">
        <v>61</v>
      </c>
      <c r="D19" s="179" t="s">
        <v>181</v>
      </c>
      <c r="E19" s="180"/>
      <c r="F19" s="181"/>
      <c r="G19" s="181"/>
      <c r="H19" s="181"/>
      <c r="I19" s="181">
        <f t="shared" si="1"/>
        <v>0</v>
      </c>
    </row>
    <row r="20" spans="1:9" ht="25.5" x14ac:dyDescent="0.25">
      <c r="A20" s="8"/>
      <c r="B20" s="13">
        <v>6361</v>
      </c>
      <c r="C20" s="13"/>
      <c r="D20" s="13" t="s">
        <v>47</v>
      </c>
      <c r="E20" s="122">
        <f>SUM(E21:E27)</f>
        <v>583529</v>
      </c>
      <c r="F20" s="122">
        <f t="shared" ref="F20:I20" si="2">SUM(F21:F27)</f>
        <v>706630</v>
      </c>
      <c r="G20" s="122">
        <f t="shared" si="2"/>
        <v>705590</v>
      </c>
      <c r="H20" s="122">
        <f t="shared" si="2"/>
        <v>848598</v>
      </c>
      <c r="I20" s="122">
        <f t="shared" si="2"/>
        <v>143008</v>
      </c>
    </row>
    <row r="21" spans="1:9" s="34" customFormat="1" x14ac:dyDescent="0.25">
      <c r="A21" s="13"/>
      <c r="B21" s="13"/>
      <c r="C21" s="73">
        <v>11</v>
      </c>
      <c r="D21" s="73" t="s">
        <v>12</v>
      </c>
      <c r="E21" s="154"/>
      <c r="F21" s="154"/>
      <c r="G21" s="154"/>
      <c r="H21" s="154"/>
      <c r="I21" s="154">
        <f>H21-G21</f>
        <v>0</v>
      </c>
    </row>
    <row r="22" spans="1:9" s="34" customFormat="1" x14ac:dyDescent="0.25">
      <c r="A22" s="13"/>
      <c r="B22" s="13"/>
      <c r="C22" s="76">
        <v>31</v>
      </c>
      <c r="D22" s="76" t="s">
        <v>140</v>
      </c>
      <c r="E22" s="155"/>
      <c r="F22" s="155"/>
      <c r="G22" s="155"/>
      <c r="H22" s="155"/>
      <c r="I22" s="155">
        <f t="shared" ref="I22:I27" si="3">H22-G22</f>
        <v>0</v>
      </c>
    </row>
    <row r="23" spans="1:9" s="34" customFormat="1" x14ac:dyDescent="0.25">
      <c r="A23" s="13"/>
      <c r="B23" s="13"/>
      <c r="C23" s="79">
        <v>43</v>
      </c>
      <c r="D23" s="79" t="s">
        <v>63</v>
      </c>
      <c r="E23" s="150"/>
      <c r="F23" s="150"/>
      <c r="G23" s="150"/>
      <c r="H23" s="150"/>
      <c r="I23" s="150">
        <f t="shared" si="3"/>
        <v>0</v>
      </c>
    </row>
    <row r="24" spans="1:9" s="34" customFormat="1" x14ac:dyDescent="0.25">
      <c r="A24" s="13"/>
      <c r="B24" s="13"/>
      <c r="C24" s="84">
        <v>44</v>
      </c>
      <c r="D24" s="84" t="s">
        <v>52</v>
      </c>
      <c r="E24" s="151"/>
      <c r="F24" s="151"/>
      <c r="G24" s="151"/>
      <c r="H24" s="151"/>
      <c r="I24" s="151">
        <f t="shared" si="3"/>
        <v>0</v>
      </c>
    </row>
    <row r="25" spans="1:9" s="34" customFormat="1" x14ac:dyDescent="0.25">
      <c r="A25" s="13"/>
      <c r="B25" s="13"/>
      <c r="C25" s="85">
        <v>51</v>
      </c>
      <c r="D25" s="85" t="s">
        <v>91</v>
      </c>
      <c r="E25" s="152"/>
      <c r="F25" s="152"/>
      <c r="G25" s="152"/>
      <c r="H25" s="152"/>
      <c r="I25" s="152">
        <f t="shared" si="3"/>
        <v>0</v>
      </c>
    </row>
    <row r="26" spans="1:9" x14ac:dyDescent="0.25">
      <c r="A26" s="9"/>
      <c r="B26" s="9"/>
      <c r="C26" s="88">
        <v>52</v>
      </c>
      <c r="D26" s="88" t="s">
        <v>41</v>
      </c>
      <c r="E26" s="153">
        <v>583529</v>
      </c>
      <c r="F26" s="153">
        <v>706630</v>
      </c>
      <c r="G26" s="153">
        <v>705590</v>
      </c>
      <c r="H26" s="153">
        <v>848598</v>
      </c>
      <c r="I26" s="153">
        <f t="shared" si="3"/>
        <v>143008</v>
      </c>
    </row>
    <row r="27" spans="1:9" x14ac:dyDescent="0.25">
      <c r="A27" s="9"/>
      <c r="B27" s="9"/>
      <c r="C27" s="179">
        <v>61</v>
      </c>
      <c r="D27" s="179" t="s">
        <v>181</v>
      </c>
      <c r="E27" s="181"/>
      <c r="F27" s="181"/>
      <c r="G27" s="181"/>
      <c r="H27" s="181"/>
      <c r="I27" s="181">
        <f t="shared" si="3"/>
        <v>0</v>
      </c>
    </row>
    <row r="28" spans="1:9" ht="25.5" x14ac:dyDescent="0.25">
      <c r="A28" s="8"/>
      <c r="B28" s="13">
        <v>6362</v>
      </c>
      <c r="C28" s="13"/>
      <c r="D28" s="13" t="s">
        <v>48</v>
      </c>
      <c r="E28" s="122">
        <f>SUM(E29:E35)</f>
        <v>3194</v>
      </c>
      <c r="F28" s="122">
        <f t="shared" ref="F28:I28" si="4">SUM(F29:F35)</f>
        <v>4247</v>
      </c>
      <c r="G28" s="122">
        <f t="shared" si="4"/>
        <v>5270</v>
      </c>
      <c r="H28" s="122">
        <f>SUM(H29:H35)</f>
        <v>782</v>
      </c>
      <c r="I28" s="122">
        <f t="shared" si="4"/>
        <v>-4488</v>
      </c>
    </row>
    <row r="29" spans="1:9" s="34" customFormat="1" x14ac:dyDescent="0.25">
      <c r="A29" s="13"/>
      <c r="B29" s="13"/>
      <c r="C29" s="73">
        <v>11</v>
      </c>
      <c r="D29" s="73" t="s">
        <v>12</v>
      </c>
      <c r="E29" s="154"/>
      <c r="F29" s="154"/>
      <c r="G29" s="154"/>
      <c r="H29" s="154"/>
      <c r="I29" s="154">
        <f>H29-G29</f>
        <v>0</v>
      </c>
    </row>
    <row r="30" spans="1:9" s="34" customFormat="1" x14ac:dyDescent="0.25">
      <c r="A30" s="13"/>
      <c r="B30" s="13"/>
      <c r="C30" s="76">
        <v>31</v>
      </c>
      <c r="D30" s="76" t="s">
        <v>140</v>
      </c>
      <c r="E30" s="155"/>
      <c r="F30" s="155"/>
      <c r="G30" s="155"/>
      <c r="H30" s="155"/>
      <c r="I30" s="155">
        <f t="shared" ref="I30:I35" si="5">H30-G30</f>
        <v>0</v>
      </c>
    </row>
    <row r="31" spans="1:9" s="34" customFormat="1" x14ac:dyDescent="0.25">
      <c r="A31" s="13"/>
      <c r="B31" s="13"/>
      <c r="C31" s="79">
        <v>43</v>
      </c>
      <c r="D31" s="79" t="s">
        <v>63</v>
      </c>
      <c r="E31" s="150"/>
      <c r="F31" s="150"/>
      <c r="G31" s="150"/>
      <c r="H31" s="150"/>
      <c r="I31" s="150">
        <f t="shared" si="5"/>
        <v>0</v>
      </c>
    </row>
    <row r="32" spans="1:9" s="34" customFormat="1" x14ac:dyDescent="0.25">
      <c r="A32" s="13"/>
      <c r="B32" s="13"/>
      <c r="C32" s="84">
        <v>44</v>
      </c>
      <c r="D32" s="84" t="s">
        <v>52</v>
      </c>
      <c r="E32" s="151"/>
      <c r="F32" s="151"/>
      <c r="G32" s="151"/>
      <c r="H32" s="151"/>
      <c r="I32" s="151">
        <f t="shared" si="5"/>
        <v>0</v>
      </c>
    </row>
    <row r="33" spans="1:9" s="34" customFormat="1" x14ac:dyDescent="0.25">
      <c r="A33" s="13"/>
      <c r="B33" s="13"/>
      <c r="C33" s="85">
        <v>51</v>
      </c>
      <c r="D33" s="85" t="s">
        <v>91</v>
      </c>
      <c r="E33" s="152"/>
      <c r="F33" s="152"/>
      <c r="G33" s="152"/>
      <c r="H33" s="152"/>
      <c r="I33" s="152">
        <f t="shared" si="5"/>
        <v>0</v>
      </c>
    </row>
    <row r="34" spans="1:9" x14ac:dyDescent="0.25">
      <c r="A34" s="8"/>
      <c r="B34" s="13"/>
      <c r="C34" s="90">
        <v>52</v>
      </c>
      <c r="D34" s="90" t="s">
        <v>41</v>
      </c>
      <c r="E34" s="153">
        <v>3194</v>
      </c>
      <c r="F34" s="153">
        <v>4247</v>
      </c>
      <c r="G34" s="153">
        <v>5270</v>
      </c>
      <c r="H34" s="153">
        <v>782</v>
      </c>
      <c r="I34" s="153">
        <f t="shared" si="5"/>
        <v>-4488</v>
      </c>
    </row>
    <row r="35" spans="1:9" x14ac:dyDescent="0.25">
      <c r="A35" s="8"/>
      <c r="B35" s="13"/>
      <c r="C35" s="179">
        <v>61</v>
      </c>
      <c r="D35" s="179" t="s">
        <v>181</v>
      </c>
      <c r="E35" s="181"/>
      <c r="F35" s="181"/>
      <c r="G35" s="181"/>
      <c r="H35" s="181"/>
      <c r="I35" s="181">
        <f t="shared" si="5"/>
        <v>0</v>
      </c>
    </row>
    <row r="36" spans="1:9" ht="38.25" x14ac:dyDescent="0.25">
      <c r="A36" s="8"/>
      <c r="B36" s="13">
        <v>6381</v>
      </c>
      <c r="C36" s="13"/>
      <c r="D36" s="13" t="s">
        <v>89</v>
      </c>
      <c r="E36" s="122">
        <f>SUM(E37:E43)</f>
        <v>0</v>
      </c>
      <c r="F36" s="122">
        <f>SUM(F37:F43)</f>
        <v>1792</v>
      </c>
      <c r="G36" s="122">
        <f>SUM(G37:G43)</f>
        <v>9660</v>
      </c>
      <c r="H36" s="122">
        <f>SUM(H37:H43)</f>
        <v>7492</v>
      </c>
      <c r="I36" s="122">
        <f>SUM(I37:I43)</f>
        <v>-2168</v>
      </c>
    </row>
    <row r="37" spans="1:9" s="34" customFormat="1" x14ac:dyDescent="0.25">
      <c r="A37" s="13"/>
      <c r="B37" s="13"/>
      <c r="C37" s="73">
        <v>11</v>
      </c>
      <c r="D37" s="73" t="s">
        <v>12</v>
      </c>
      <c r="E37" s="154"/>
      <c r="F37" s="154"/>
      <c r="G37" s="154"/>
      <c r="H37" s="154"/>
      <c r="I37" s="154">
        <f>H37-G37</f>
        <v>0</v>
      </c>
    </row>
    <row r="38" spans="1:9" s="34" customFormat="1" x14ac:dyDescent="0.25">
      <c r="A38" s="13"/>
      <c r="B38" s="13"/>
      <c r="C38" s="76">
        <v>31</v>
      </c>
      <c r="D38" s="76" t="s">
        <v>140</v>
      </c>
      <c r="E38" s="155"/>
      <c r="F38" s="155"/>
      <c r="G38" s="155"/>
      <c r="H38" s="155"/>
      <c r="I38" s="155">
        <f t="shared" ref="I38:I43" si="6">H38-G38</f>
        <v>0</v>
      </c>
    </row>
    <row r="39" spans="1:9" s="34" customFormat="1" x14ac:dyDescent="0.25">
      <c r="A39" s="13"/>
      <c r="B39" s="13"/>
      <c r="C39" s="79">
        <v>43</v>
      </c>
      <c r="D39" s="79" t="s">
        <v>63</v>
      </c>
      <c r="E39" s="150"/>
      <c r="F39" s="150"/>
      <c r="G39" s="150"/>
      <c r="H39" s="150"/>
      <c r="I39" s="150">
        <f t="shared" si="6"/>
        <v>0</v>
      </c>
    </row>
    <row r="40" spans="1:9" s="34" customFormat="1" x14ac:dyDescent="0.25">
      <c r="A40" s="13"/>
      <c r="B40" s="13"/>
      <c r="C40" s="84">
        <v>44</v>
      </c>
      <c r="D40" s="84" t="s">
        <v>52</v>
      </c>
      <c r="E40" s="151"/>
      <c r="F40" s="151"/>
      <c r="G40" s="151"/>
      <c r="H40" s="151"/>
      <c r="I40" s="151">
        <f t="shared" si="6"/>
        <v>0</v>
      </c>
    </row>
    <row r="41" spans="1:9" x14ac:dyDescent="0.25">
      <c r="A41" s="8"/>
      <c r="B41" s="13"/>
      <c r="C41" s="85">
        <v>51</v>
      </c>
      <c r="D41" s="85" t="s">
        <v>91</v>
      </c>
      <c r="E41" s="157"/>
      <c r="F41" s="152">
        <v>1792</v>
      </c>
      <c r="G41" s="152">
        <v>9660</v>
      </c>
      <c r="H41" s="152">
        <v>7492</v>
      </c>
      <c r="I41" s="152">
        <f t="shared" si="6"/>
        <v>-2168</v>
      </c>
    </row>
    <row r="42" spans="1:9" s="34" customFormat="1" x14ac:dyDescent="0.25">
      <c r="A42" s="13"/>
      <c r="B42" s="13"/>
      <c r="C42" s="90">
        <v>52</v>
      </c>
      <c r="D42" s="90" t="s">
        <v>41</v>
      </c>
      <c r="E42" s="153"/>
      <c r="F42" s="153"/>
      <c r="G42" s="153"/>
      <c r="H42" s="153"/>
      <c r="I42" s="153">
        <f t="shared" si="6"/>
        <v>0</v>
      </c>
    </row>
    <row r="43" spans="1:9" s="34" customFormat="1" x14ac:dyDescent="0.25">
      <c r="A43" s="13"/>
      <c r="B43" s="13"/>
      <c r="C43" s="179">
        <v>61</v>
      </c>
      <c r="D43" s="179" t="s">
        <v>181</v>
      </c>
      <c r="E43" s="181"/>
      <c r="F43" s="181"/>
      <c r="G43" s="181"/>
      <c r="H43" s="181"/>
      <c r="I43" s="181">
        <f t="shared" si="6"/>
        <v>0</v>
      </c>
    </row>
    <row r="44" spans="1:9" ht="38.25" x14ac:dyDescent="0.25">
      <c r="A44" s="8"/>
      <c r="B44" s="13">
        <v>6382</v>
      </c>
      <c r="C44" s="13"/>
      <c r="D44" s="13" t="s">
        <v>90</v>
      </c>
      <c r="E44" s="122">
        <f>SUM(E45:E51)</f>
        <v>0</v>
      </c>
      <c r="F44" s="122">
        <f t="shared" ref="F44:I44" si="7">SUM(F45:F51)</f>
        <v>0</v>
      </c>
      <c r="G44" s="122">
        <f t="shared" si="7"/>
        <v>0</v>
      </c>
      <c r="H44" s="122">
        <f t="shared" si="7"/>
        <v>0</v>
      </c>
      <c r="I44" s="122">
        <f t="shared" si="7"/>
        <v>0</v>
      </c>
    </row>
    <row r="45" spans="1:9" s="34" customFormat="1" x14ac:dyDescent="0.25">
      <c r="A45" s="13"/>
      <c r="B45" s="13"/>
      <c r="C45" s="73">
        <v>11</v>
      </c>
      <c r="D45" s="73" t="s">
        <v>12</v>
      </c>
      <c r="E45" s="154"/>
      <c r="F45" s="154"/>
      <c r="G45" s="154"/>
      <c r="H45" s="154"/>
      <c r="I45" s="154">
        <f>H45-G45</f>
        <v>0</v>
      </c>
    </row>
    <row r="46" spans="1:9" s="34" customFormat="1" x14ac:dyDescent="0.25">
      <c r="A46" s="13"/>
      <c r="B46" s="13"/>
      <c r="C46" s="76">
        <v>31</v>
      </c>
      <c r="D46" s="76" t="s">
        <v>140</v>
      </c>
      <c r="E46" s="155"/>
      <c r="F46" s="155"/>
      <c r="G46" s="155"/>
      <c r="H46" s="155"/>
      <c r="I46" s="155">
        <f t="shared" ref="I46:I51" si="8">H46-G46</f>
        <v>0</v>
      </c>
    </row>
    <row r="47" spans="1:9" s="34" customFormat="1" x14ac:dyDescent="0.25">
      <c r="A47" s="13"/>
      <c r="B47" s="13"/>
      <c r="C47" s="79">
        <v>43</v>
      </c>
      <c r="D47" s="79" t="s">
        <v>63</v>
      </c>
      <c r="E47" s="150"/>
      <c r="F47" s="150"/>
      <c r="G47" s="150"/>
      <c r="H47" s="150"/>
      <c r="I47" s="150">
        <f t="shared" si="8"/>
        <v>0</v>
      </c>
    </row>
    <row r="48" spans="1:9" s="34" customFormat="1" x14ac:dyDescent="0.25">
      <c r="A48" s="13"/>
      <c r="B48" s="13"/>
      <c r="C48" s="84">
        <v>44</v>
      </c>
      <c r="D48" s="84" t="s">
        <v>52</v>
      </c>
      <c r="E48" s="151"/>
      <c r="F48" s="151"/>
      <c r="G48" s="151"/>
      <c r="H48" s="151"/>
      <c r="I48" s="151">
        <f t="shared" si="8"/>
        <v>0</v>
      </c>
    </row>
    <row r="49" spans="1:9" x14ac:dyDescent="0.25">
      <c r="A49" s="8"/>
      <c r="B49" s="13"/>
      <c r="C49" s="85">
        <v>51</v>
      </c>
      <c r="D49" s="85" t="s">
        <v>91</v>
      </c>
      <c r="E49" s="157"/>
      <c r="F49" s="152"/>
      <c r="G49" s="152"/>
      <c r="H49" s="152"/>
      <c r="I49" s="152">
        <f t="shared" si="8"/>
        <v>0</v>
      </c>
    </row>
    <row r="50" spans="1:9" s="34" customFormat="1" x14ac:dyDescent="0.25">
      <c r="A50" s="13"/>
      <c r="B50" s="13"/>
      <c r="C50" s="90">
        <v>52</v>
      </c>
      <c r="D50" s="90" t="s">
        <v>41</v>
      </c>
      <c r="E50" s="153"/>
      <c r="F50" s="153"/>
      <c r="G50" s="153"/>
      <c r="H50" s="153"/>
      <c r="I50" s="153">
        <f t="shared" si="8"/>
        <v>0</v>
      </c>
    </row>
    <row r="51" spans="1:9" s="34" customFormat="1" x14ac:dyDescent="0.25">
      <c r="A51" s="13"/>
      <c r="B51" s="13"/>
      <c r="C51" s="179">
        <v>61</v>
      </c>
      <c r="D51" s="179" t="s">
        <v>181</v>
      </c>
      <c r="E51" s="181"/>
      <c r="F51" s="181"/>
      <c r="G51" s="181"/>
      <c r="H51" s="181"/>
      <c r="I51" s="181">
        <f t="shared" si="8"/>
        <v>0</v>
      </c>
    </row>
    <row r="52" spans="1:9" x14ac:dyDescent="0.25">
      <c r="A52" s="9"/>
      <c r="B52" s="24">
        <v>64</v>
      </c>
      <c r="C52" s="10"/>
      <c r="D52" s="8" t="s">
        <v>84</v>
      </c>
      <c r="E52" s="125">
        <f>E53</f>
        <v>0</v>
      </c>
      <c r="F52" s="125">
        <f t="shared" ref="F52:I52" si="9">F53</f>
        <v>0</v>
      </c>
      <c r="G52" s="125">
        <f t="shared" si="9"/>
        <v>10</v>
      </c>
      <c r="H52" s="125">
        <f t="shared" si="9"/>
        <v>0</v>
      </c>
      <c r="I52" s="125">
        <f t="shared" si="9"/>
        <v>-10</v>
      </c>
    </row>
    <row r="53" spans="1:9" x14ac:dyDescent="0.25">
      <c r="A53" s="9"/>
      <c r="B53" s="9">
        <v>6413</v>
      </c>
      <c r="C53" s="10"/>
      <c r="D53" s="13" t="s">
        <v>49</v>
      </c>
      <c r="E53" s="122">
        <f>SUM(E54:E60)</f>
        <v>0</v>
      </c>
      <c r="F53" s="122">
        <f t="shared" ref="F53:I53" si="10">SUM(F54:F60)</f>
        <v>0</v>
      </c>
      <c r="G53" s="122">
        <f t="shared" si="10"/>
        <v>10</v>
      </c>
      <c r="H53" s="122">
        <f t="shared" si="10"/>
        <v>0</v>
      </c>
      <c r="I53" s="122">
        <f t="shared" si="10"/>
        <v>-10</v>
      </c>
    </row>
    <row r="54" spans="1:9" s="34" customFormat="1" x14ac:dyDescent="0.25">
      <c r="A54" s="13"/>
      <c r="B54" s="13"/>
      <c r="C54" s="73">
        <v>11</v>
      </c>
      <c r="D54" s="73" t="s">
        <v>12</v>
      </c>
      <c r="E54" s="154"/>
      <c r="F54" s="154"/>
      <c r="G54" s="154"/>
      <c r="H54" s="154"/>
      <c r="I54" s="154">
        <f>H54-G54</f>
        <v>0</v>
      </c>
    </row>
    <row r="55" spans="1:9" s="34" customFormat="1" x14ac:dyDescent="0.25">
      <c r="A55" s="13"/>
      <c r="B55" s="13"/>
      <c r="C55" s="76">
        <v>31</v>
      </c>
      <c r="D55" s="76" t="s">
        <v>140</v>
      </c>
      <c r="E55" s="155"/>
      <c r="F55" s="155"/>
      <c r="G55" s="155">
        <v>10</v>
      </c>
      <c r="H55" s="155"/>
      <c r="I55" s="155">
        <f t="shared" ref="I55:I60" si="11">H55-G55</f>
        <v>-10</v>
      </c>
    </row>
    <row r="56" spans="1:9" s="34" customFormat="1" x14ac:dyDescent="0.25">
      <c r="A56" s="13"/>
      <c r="B56" s="13"/>
      <c r="C56" s="79">
        <v>43</v>
      </c>
      <c r="D56" s="79" t="s">
        <v>63</v>
      </c>
      <c r="E56" s="150"/>
      <c r="F56" s="150"/>
      <c r="G56" s="150"/>
      <c r="H56" s="150"/>
      <c r="I56" s="150">
        <f t="shared" si="11"/>
        <v>0</v>
      </c>
    </row>
    <row r="57" spans="1:9" x14ac:dyDescent="0.25">
      <c r="A57" s="9"/>
      <c r="B57" s="9"/>
      <c r="C57" s="83">
        <v>44</v>
      </c>
      <c r="D57" s="82" t="s">
        <v>52</v>
      </c>
      <c r="E57" s="151"/>
      <c r="F57" s="151"/>
      <c r="G57" s="151"/>
      <c r="H57" s="151"/>
      <c r="I57" s="151">
        <f t="shared" si="11"/>
        <v>0</v>
      </c>
    </row>
    <row r="58" spans="1:9" x14ac:dyDescent="0.25">
      <c r="A58" s="8"/>
      <c r="B58" s="13"/>
      <c r="C58" s="85">
        <v>51</v>
      </c>
      <c r="D58" s="85" t="s">
        <v>91</v>
      </c>
      <c r="E58" s="157"/>
      <c r="F58" s="152"/>
      <c r="G58" s="152"/>
      <c r="H58" s="152"/>
      <c r="I58" s="152">
        <f t="shared" si="11"/>
        <v>0</v>
      </c>
    </row>
    <row r="59" spans="1:9" s="34" customFormat="1" x14ac:dyDescent="0.25">
      <c r="A59" s="13"/>
      <c r="B59" s="13"/>
      <c r="C59" s="90">
        <v>52</v>
      </c>
      <c r="D59" s="90" t="s">
        <v>41</v>
      </c>
      <c r="E59" s="153"/>
      <c r="F59" s="153"/>
      <c r="G59" s="153"/>
      <c r="H59" s="153"/>
      <c r="I59" s="153">
        <f t="shared" si="11"/>
        <v>0</v>
      </c>
    </row>
    <row r="60" spans="1:9" s="34" customFormat="1" x14ac:dyDescent="0.25">
      <c r="A60" s="13"/>
      <c r="B60" s="13"/>
      <c r="C60" s="179">
        <v>61</v>
      </c>
      <c r="D60" s="179" t="s">
        <v>181</v>
      </c>
      <c r="E60" s="181"/>
      <c r="F60" s="181"/>
      <c r="G60" s="181"/>
      <c r="H60" s="181"/>
      <c r="I60" s="181">
        <f t="shared" si="11"/>
        <v>0</v>
      </c>
    </row>
    <row r="61" spans="1:9" ht="25.5" x14ac:dyDescent="0.25">
      <c r="A61" s="9"/>
      <c r="B61" s="24">
        <v>65</v>
      </c>
      <c r="C61" s="10"/>
      <c r="D61" s="8" t="s">
        <v>46</v>
      </c>
      <c r="E61" s="125">
        <f>E62</f>
        <v>25702</v>
      </c>
      <c r="F61" s="125">
        <f t="shared" ref="F61:I61" si="12">F62</f>
        <v>42471</v>
      </c>
      <c r="G61" s="125">
        <f t="shared" si="12"/>
        <v>5380</v>
      </c>
      <c r="H61" s="125">
        <f t="shared" si="12"/>
        <v>9020</v>
      </c>
      <c r="I61" s="125">
        <f t="shared" si="12"/>
        <v>3640</v>
      </c>
    </row>
    <row r="62" spans="1:9" x14ac:dyDescent="0.25">
      <c r="A62" s="9"/>
      <c r="B62" s="9">
        <v>6526</v>
      </c>
      <c r="C62" s="10"/>
      <c r="D62" s="13" t="s">
        <v>49</v>
      </c>
      <c r="E62" s="122">
        <f>SUM(E63:E69)</f>
        <v>25702</v>
      </c>
      <c r="F62" s="122">
        <f t="shared" ref="F62:I62" si="13">SUM(F63:F69)</f>
        <v>42471</v>
      </c>
      <c r="G62" s="122">
        <f t="shared" si="13"/>
        <v>5380</v>
      </c>
      <c r="H62" s="122">
        <f t="shared" si="13"/>
        <v>9020</v>
      </c>
      <c r="I62" s="122">
        <f t="shared" si="13"/>
        <v>3640</v>
      </c>
    </row>
    <row r="63" spans="1:9" x14ac:dyDescent="0.25">
      <c r="A63" s="9"/>
      <c r="B63" s="9"/>
      <c r="C63" s="74">
        <v>11</v>
      </c>
      <c r="D63" s="73" t="s">
        <v>12</v>
      </c>
      <c r="E63" s="154"/>
      <c r="F63" s="154"/>
      <c r="G63" s="154"/>
      <c r="H63" s="154"/>
      <c r="I63" s="154">
        <f>H63-G63</f>
        <v>0</v>
      </c>
    </row>
    <row r="64" spans="1:9" s="34" customFormat="1" x14ac:dyDescent="0.25">
      <c r="A64" s="13"/>
      <c r="B64" s="13"/>
      <c r="C64" s="76">
        <v>31</v>
      </c>
      <c r="D64" s="76" t="s">
        <v>140</v>
      </c>
      <c r="E64" s="155"/>
      <c r="F64" s="155"/>
      <c r="G64" s="155"/>
      <c r="H64" s="155">
        <v>2180</v>
      </c>
      <c r="I64" s="155">
        <f t="shared" ref="I64:I69" si="14">H64-G64</f>
        <v>2180</v>
      </c>
    </row>
    <row r="65" spans="1:9" x14ac:dyDescent="0.25">
      <c r="A65" s="9"/>
      <c r="B65" s="9"/>
      <c r="C65" s="80">
        <v>43</v>
      </c>
      <c r="D65" s="79" t="s">
        <v>63</v>
      </c>
      <c r="E65" s="150"/>
      <c r="F65" s="150"/>
      <c r="G65" s="150">
        <v>5380</v>
      </c>
      <c r="H65" s="150">
        <v>6840</v>
      </c>
      <c r="I65" s="150">
        <f t="shared" si="14"/>
        <v>1460</v>
      </c>
    </row>
    <row r="66" spans="1:9" x14ac:dyDescent="0.25">
      <c r="A66" s="9"/>
      <c r="B66" s="9"/>
      <c r="C66" s="83">
        <v>44</v>
      </c>
      <c r="D66" s="82" t="s">
        <v>52</v>
      </c>
      <c r="E66" s="151"/>
      <c r="F66" s="151"/>
      <c r="G66" s="151"/>
      <c r="H66" s="151"/>
      <c r="I66" s="151">
        <f t="shared" si="14"/>
        <v>0</v>
      </c>
    </row>
    <row r="67" spans="1:9" x14ac:dyDescent="0.25">
      <c r="A67" s="8"/>
      <c r="B67" s="13"/>
      <c r="C67" s="85">
        <v>51</v>
      </c>
      <c r="D67" s="85" t="s">
        <v>91</v>
      </c>
      <c r="E67" s="157"/>
      <c r="F67" s="152"/>
      <c r="G67" s="152"/>
      <c r="H67" s="152"/>
      <c r="I67" s="152">
        <f t="shared" si="14"/>
        <v>0</v>
      </c>
    </row>
    <row r="68" spans="1:9" x14ac:dyDescent="0.25">
      <c r="A68" s="9"/>
      <c r="B68" s="9"/>
      <c r="C68" s="88">
        <v>52</v>
      </c>
      <c r="D68" s="90" t="s">
        <v>41</v>
      </c>
      <c r="E68" s="153">
        <v>25702</v>
      </c>
      <c r="F68" s="153">
        <v>42471</v>
      </c>
      <c r="G68" s="153"/>
      <c r="H68" s="153"/>
      <c r="I68" s="153">
        <f t="shared" si="14"/>
        <v>0</v>
      </c>
    </row>
    <row r="69" spans="1:9" x14ac:dyDescent="0.25">
      <c r="A69" s="9"/>
      <c r="B69" s="9"/>
      <c r="C69" s="179">
        <v>61</v>
      </c>
      <c r="D69" s="179" t="s">
        <v>181</v>
      </c>
      <c r="E69" s="181"/>
      <c r="F69" s="181"/>
      <c r="G69" s="181"/>
      <c r="H69" s="181"/>
      <c r="I69" s="181">
        <f t="shared" si="14"/>
        <v>0</v>
      </c>
    </row>
    <row r="70" spans="1:9" x14ac:dyDescent="0.25">
      <c r="A70" s="9"/>
      <c r="B70" s="24">
        <v>66</v>
      </c>
      <c r="C70" s="10"/>
      <c r="D70" s="8" t="s">
        <v>50</v>
      </c>
      <c r="E70" s="125">
        <f>E79+E71</f>
        <v>4214</v>
      </c>
      <c r="F70" s="125">
        <f t="shared" ref="F70:I70" si="15">F79+F71</f>
        <v>3982</v>
      </c>
      <c r="G70" s="125">
        <f t="shared" si="15"/>
        <v>4000</v>
      </c>
      <c r="H70" s="125">
        <f t="shared" si="15"/>
        <v>2430</v>
      </c>
      <c r="I70" s="125">
        <f t="shared" si="15"/>
        <v>-1570</v>
      </c>
    </row>
    <row r="71" spans="1:9" x14ac:dyDescent="0.25">
      <c r="A71" s="9"/>
      <c r="B71" s="9">
        <v>6615</v>
      </c>
      <c r="C71" s="10"/>
      <c r="D71" s="13" t="s">
        <v>51</v>
      </c>
      <c r="E71" s="122">
        <f>SUM(E72:E78)</f>
        <v>4214</v>
      </c>
      <c r="F71" s="122">
        <f>SUM(F72:F78)</f>
        <v>3982</v>
      </c>
      <c r="G71" s="122">
        <f>SUM(G72:G78)</f>
        <v>4000</v>
      </c>
      <c r="H71" s="122">
        <f>SUM(H72:H78)</f>
        <v>630</v>
      </c>
      <c r="I71" s="122">
        <f>SUM(I72:I78)</f>
        <v>-3370</v>
      </c>
    </row>
    <row r="72" spans="1:9" x14ac:dyDescent="0.25">
      <c r="A72" s="9"/>
      <c r="B72" s="9"/>
      <c r="C72" s="74">
        <v>11</v>
      </c>
      <c r="D72" s="73" t="s">
        <v>12</v>
      </c>
      <c r="E72" s="154"/>
      <c r="F72" s="154"/>
      <c r="G72" s="154"/>
      <c r="H72" s="154"/>
      <c r="I72" s="154">
        <f>H72-G72</f>
        <v>0</v>
      </c>
    </row>
    <row r="73" spans="1:9" x14ac:dyDescent="0.25">
      <c r="A73" s="9"/>
      <c r="B73" s="9"/>
      <c r="C73" s="77">
        <v>31</v>
      </c>
      <c r="D73" s="76" t="s">
        <v>36</v>
      </c>
      <c r="E73" s="155">
        <v>4214</v>
      </c>
      <c r="F73" s="155">
        <v>3982</v>
      </c>
      <c r="G73" s="155">
        <v>4000</v>
      </c>
      <c r="H73" s="155">
        <v>630</v>
      </c>
      <c r="I73" s="155">
        <f t="shared" ref="I73:I78" si="16">H73-G73</f>
        <v>-3370</v>
      </c>
    </row>
    <row r="74" spans="1:9" x14ac:dyDescent="0.25">
      <c r="A74" s="9"/>
      <c r="B74" s="9"/>
      <c r="C74" s="80">
        <v>43</v>
      </c>
      <c r="D74" s="79" t="s">
        <v>63</v>
      </c>
      <c r="E74" s="150"/>
      <c r="F74" s="150"/>
      <c r="G74" s="150"/>
      <c r="H74" s="150"/>
      <c r="I74" s="150">
        <f t="shared" si="16"/>
        <v>0</v>
      </c>
    </row>
    <row r="75" spans="1:9" x14ac:dyDescent="0.25">
      <c r="A75" s="9"/>
      <c r="B75" s="9"/>
      <c r="C75" s="83">
        <v>44</v>
      </c>
      <c r="D75" s="82" t="s">
        <v>52</v>
      </c>
      <c r="E75" s="151"/>
      <c r="F75" s="151"/>
      <c r="G75" s="151"/>
      <c r="H75" s="151"/>
      <c r="I75" s="151">
        <f t="shared" si="16"/>
        <v>0</v>
      </c>
    </row>
    <row r="76" spans="1:9" x14ac:dyDescent="0.25">
      <c r="A76" s="8"/>
      <c r="B76" s="13"/>
      <c r="C76" s="85">
        <v>51</v>
      </c>
      <c r="D76" s="85" t="s">
        <v>91</v>
      </c>
      <c r="E76" s="157"/>
      <c r="F76" s="152"/>
      <c r="G76" s="152"/>
      <c r="H76" s="152"/>
      <c r="I76" s="152">
        <f t="shared" si="16"/>
        <v>0</v>
      </c>
    </row>
    <row r="77" spans="1:9" x14ac:dyDescent="0.25">
      <c r="A77" s="9"/>
      <c r="B77" s="9"/>
      <c r="C77" s="88">
        <v>52</v>
      </c>
      <c r="D77" s="90" t="s">
        <v>41</v>
      </c>
      <c r="E77" s="153"/>
      <c r="F77" s="153"/>
      <c r="G77" s="153"/>
      <c r="H77" s="153"/>
      <c r="I77" s="153">
        <f t="shared" si="16"/>
        <v>0</v>
      </c>
    </row>
    <row r="78" spans="1:9" x14ac:dyDescent="0.25">
      <c r="A78" s="9"/>
      <c r="B78" s="9"/>
      <c r="C78" s="179">
        <v>61</v>
      </c>
      <c r="D78" s="179" t="s">
        <v>181</v>
      </c>
      <c r="E78" s="181"/>
      <c r="F78" s="181"/>
      <c r="G78" s="181"/>
      <c r="H78" s="181"/>
      <c r="I78" s="181">
        <f t="shared" si="16"/>
        <v>0</v>
      </c>
    </row>
    <row r="79" spans="1:9" x14ac:dyDescent="0.25">
      <c r="A79" s="9"/>
      <c r="B79" s="9">
        <v>6631</v>
      </c>
      <c r="C79" s="10"/>
      <c r="D79" s="13" t="s">
        <v>179</v>
      </c>
      <c r="E79" s="122">
        <f>SUM(E80:E86)</f>
        <v>0</v>
      </c>
      <c r="F79" s="122">
        <f>SUM(F80:F86)</f>
        <v>0</v>
      </c>
      <c r="G79" s="122">
        <f t="shared" ref="G79:I79" si="17">SUM(G80:G86)</f>
        <v>0</v>
      </c>
      <c r="H79" s="122">
        <f t="shared" si="17"/>
        <v>1800</v>
      </c>
      <c r="I79" s="122">
        <f t="shared" si="17"/>
        <v>1800</v>
      </c>
    </row>
    <row r="80" spans="1:9" x14ac:dyDescent="0.25">
      <c r="A80" s="9"/>
      <c r="B80" s="9"/>
      <c r="C80" s="74">
        <v>11</v>
      </c>
      <c r="D80" s="73" t="s">
        <v>12</v>
      </c>
      <c r="E80" s="154"/>
      <c r="F80" s="154"/>
      <c r="G80" s="154"/>
      <c r="H80" s="154"/>
      <c r="I80" s="154">
        <f>H80-G80</f>
        <v>0</v>
      </c>
    </row>
    <row r="81" spans="1:9" x14ac:dyDescent="0.25">
      <c r="A81" s="9"/>
      <c r="B81" s="9"/>
      <c r="C81" s="77">
        <v>31</v>
      </c>
      <c r="D81" s="76" t="s">
        <v>36</v>
      </c>
      <c r="E81" s="155"/>
      <c r="F81" s="155"/>
      <c r="G81" s="155"/>
      <c r="H81" s="155"/>
      <c r="I81" s="155">
        <f t="shared" ref="I81:I86" si="18">H81-G81</f>
        <v>0</v>
      </c>
    </row>
    <row r="82" spans="1:9" x14ac:dyDescent="0.25">
      <c r="A82" s="9"/>
      <c r="B82" s="9"/>
      <c r="C82" s="80">
        <v>43</v>
      </c>
      <c r="D82" s="79" t="s">
        <v>63</v>
      </c>
      <c r="E82" s="150"/>
      <c r="F82" s="150"/>
      <c r="G82" s="150"/>
      <c r="H82" s="150"/>
      <c r="I82" s="150">
        <f t="shared" si="18"/>
        <v>0</v>
      </c>
    </row>
    <row r="83" spans="1:9" x14ac:dyDescent="0.25">
      <c r="A83" s="9"/>
      <c r="B83" s="9"/>
      <c r="C83" s="83">
        <v>44</v>
      </c>
      <c r="D83" s="82" t="s">
        <v>52</v>
      </c>
      <c r="E83" s="151"/>
      <c r="F83" s="151"/>
      <c r="G83" s="151"/>
      <c r="H83" s="151"/>
      <c r="I83" s="151">
        <f t="shared" si="18"/>
        <v>0</v>
      </c>
    </row>
    <row r="84" spans="1:9" x14ac:dyDescent="0.25">
      <c r="A84" s="8"/>
      <c r="B84" s="13"/>
      <c r="C84" s="85">
        <v>51</v>
      </c>
      <c r="D84" s="85" t="s">
        <v>91</v>
      </c>
      <c r="E84" s="157"/>
      <c r="F84" s="152"/>
      <c r="G84" s="152"/>
      <c r="H84" s="152"/>
      <c r="I84" s="152">
        <f t="shared" si="18"/>
        <v>0</v>
      </c>
    </row>
    <row r="85" spans="1:9" x14ac:dyDescent="0.25">
      <c r="A85" s="9"/>
      <c r="B85" s="9"/>
      <c r="C85" s="88">
        <v>52</v>
      </c>
      <c r="D85" s="90" t="s">
        <v>41</v>
      </c>
      <c r="E85" s="153"/>
      <c r="F85" s="153"/>
      <c r="G85" s="153"/>
      <c r="H85" s="153"/>
      <c r="I85" s="153">
        <f t="shared" si="18"/>
        <v>0</v>
      </c>
    </row>
    <row r="86" spans="1:9" x14ac:dyDescent="0.25">
      <c r="A86" s="9"/>
      <c r="B86" s="9"/>
      <c r="C86" s="179">
        <v>61</v>
      </c>
      <c r="D86" s="179" t="s">
        <v>181</v>
      </c>
      <c r="E86" s="181"/>
      <c r="F86" s="181"/>
      <c r="G86" s="181"/>
      <c r="H86" s="181">
        <v>1800</v>
      </c>
      <c r="I86" s="181">
        <f t="shared" si="18"/>
        <v>1800</v>
      </c>
    </row>
    <row r="87" spans="1:9" ht="51" x14ac:dyDescent="0.25">
      <c r="A87" s="9"/>
      <c r="B87" s="24">
        <v>67</v>
      </c>
      <c r="C87" s="10"/>
      <c r="D87" s="8" t="s">
        <v>40</v>
      </c>
      <c r="E87" s="125">
        <f>E88+E96</f>
        <v>36876</v>
      </c>
      <c r="F87" s="125">
        <f t="shared" ref="F87:I87" si="19">F88+F96</f>
        <v>161457</v>
      </c>
      <c r="G87" s="125">
        <f t="shared" si="19"/>
        <v>31296</v>
      </c>
      <c r="H87" s="125">
        <f t="shared" si="19"/>
        <v>55717</v>
      </c>
      <c r="I87" s="125">
        <f t="shared" si="19"/>
        <v>24421</v>
      </c>
    </row>
    <row r="88" spans="1:9" ht="25.5" x14ac:dyDescent="0.25">
      <c r="A88" s="9"/>
      <c r="B88" s="9">
        <v>6711</v>
      </c>
      <c r="C88" s="10"/>
      <c r="D88" s="13" t="s">
        <v>45</v>
      </c>
      <c r="E88" s="122">
        <f>SUM(E89:E95)</f>
        <v>36876</v>
      </c>
      <c r="F88" s="122">
        <f t="shared" ref="F88:I88" si="20">SUM(F89:F95)</f>
        <v>38025</v>
      </c>
      <c r="G88" s="122">
        <f t="shared" si="20"/>
        <v>31296</v>
      </c>
      <c r="H88" s="122">
        <f t="shared" si="20"/>
        <v>55717</v>
      </c>
      <c r="I88" s="122">
        <f t="shared" si="20"/>
        <v>24421</v>
      </c>
    </row>
    <row r="89" spans="1:9" x14ac:dyDescent="0.25">
      <c r="A89" s="9"/>
      <c r="B89" s="9"/>
      <c r="C89" s="74">
        <v>11</v>
      </c>
      <c r="D89" s="73" t="s">
        <v>12</v>
      </c>
      <c r="E89" s="154"/>
      <c r="F89" s="154">
        <v>1274</v>
      </c>
      <c r="G89" s="154">
        <v>3276</v>
      </c>
      <c r="H89" s="154">
        <v>2487</v>
      </c>
      <c r="I89" s="154">
        <f>H89-G89</f>
        <v>-789</v>
      </c>
    </row>
    <row r="90" spans="1:9" x14ac:dyDescent="0.25">
      <c r="A90" s="9"/>
      <c r="B90" s="9"/>
      <c r="C90" s="77">
        <v>31</v>
      </c>
      <c r="D90" s="76" t="s">
        <v>36</v>
      </c>
      <c r="E90" s="155"/>
      <c r="F90" s="155"/>
      <c r="G90" s="155"/>
      <c r="H90" s="155"/>
      <c r="I90" s="155">
        <f t="shared" ref="I90:I95" si="21">H90-G90</f>
        <v>0</v>
      </c>
    </row>
    <row r="91" spans="1:9" x14ac:dyDescent="0.25">
      <c r="A91" s="9"/>
      <c r="B91" s="9"/>
      <c r="C91" s="80">
        <v>43</v>
      </c>
      <c r="D91" s="79" t="s">
        <v>63</v>
      </c>
      <c r="E91" s="150"/>
      <c r="F91" s="150"/>
      <c r="G91" s="150"/>
      <c r="H91" s="150"/>
      <c r="I91" s="150">
        <f t="shared" si="21"/>
        <v>0</v>
      </c>
    </row>
    <row r="92" spans="1:9" x14ac:dyDescent="0.25">
      <c r="A92" s="9"/>
      <c r="B92" s="9"/>
      <c r="C92" s="83">
        <v>44</v>
      </c>
      <c r="D92" s="82" t="s">
        <v>52</v>
      </c>
      <c r="E92" s="151">
        <v>36876</v>
      </c>
      <c r="F92" s="147">
        <v>36751</v>
      </c>
      <c r="G92" s="147">
        <v>28020</v>
      </c>
      <c r="H92" s="147">
        <v>53230</v>
      </c>
      <c r="I92" s="151">
        <f t="shared" si="21"/>
        <v>25210</v>
      </c>
    </row>
    <row r="93" spans="1:9" x14ac:dyDescent="0.25">
      <c r="A93" s="8"/>
      <c r="B93" s="13"/>
      <c r="C93" s="85">
        <v>51</v>
      </c>
      <c r="D93" s="85" t="s">
        <v>91</v>
      </c>
      <c r="E93" s="157"/>
      <c r="F93" s="152"/>
      <c r="G93" s="152"/>
      <c r="H93" s="152"/>
      <c r="I93" s="152">
        <f t="shared" si="21"/>
        <v>0</v>
      </c>
    </row>
    <row r="94" spans="1:9" x14ac:dyDescent="0.25">
      <c r="A94" s="9"/>
      <c r="B94" s="9"/>
      <c r="C94" s="88">
        <v>52</v>
      </c>
      <c r="D94" s="90" t="s">
        <v>41</v>
      </c>
      <c r="E94" s="153"/>
      <c r="F94" s="153"/>
      <c r="G94" s="153"/>
      <c r="H94" s="153"/>
      <c r="I94" s="153">
        <f t="shared" si="21"/>
        <v>0</v>
      </c>
    </row>
    <row r="95" spans="1:9" x14ac:dyDescent="0.25">
      <c r="A95" s="9"/>
      <c r="B95" s="9"/>
      <c r="C95" s="179">
        <v>61</v>
      </c>
      <c r="D95" s="179" t="s">
        <v>181</v>
      </c>
      <c r="E95" s="181"/>
      <c r="F95" s="181"/>
      <c r="G95" s="181"/>
      <c r="H95" s="181"/>
      <c r="I95" s="181">
        <f t="shared" si="21"/>
        <v>0</v>
      </c>
    </row>
    <row r="96" spans="1:9" ht="25.5" x14ac:dyDescent="0.25">
      <c r="A96" s="9"/>
      <c r="B96" s="9">
        <v>6712</v>
      </c>
      <c r="C96" s="10"/>
      <c r="D96" s="37" t="s">
        <v>45</v>
      </c>
      <c r="E96" s="122">
        <f>SUM(E97:E103)</f>
        <v>0</v>
      </c>
      <c r="F96" s="122">
        <f t="shared" ref="F96:I96" si="22">SUM(F97:F103)</f>
        <v>123432</v>
      </c>
      <c r="G96" s="122">
        <f t="shared" si="22"/>
        <v>0</v>
      </c>
      <c r="H96" s="122">
        <f t="shared" si="22"/>
        <v>0</v>
      </c>
      <c r="I96" s="122">
        <f t="shared" si="22"/>
        <v>0</v>
      </c>
    </row>
    <row r="97" spans="1:9" x14ac:dyDescent="0.25">
      <c r="A97" s="9"/>
      <c r="B97" s="9"/>
      <c r="C97" s="74">
        <v>11</v>
      </c>
      <c r="D97" s="73" t="s">
        <v>12</v>
      </c>
      <c r="E97" s="154"/>
      <c r="F97" s="154"/>
      <c r="G97" s="154"/>
      <c r="H97" s="154"/>
      <c r="I97" s="154">
        <f>H97-G97</f>
        <v>0</v>
      </c>
    </row>
    <row r="98" spans="1:9" x14ac:dyDescent="0.25">
      <c r="A98" s="9"/>
      <c r="B98" s="9"/>
      <c r="C98" s="77">
        <v>31</v>
      </c>
      <c r="D98" s="76" t="s">
        <v>36</v>
      </c>
      <c r="E98" s="155"/>
      <c r="F98" s="155"/>
      <c r="G98" s="155"/>
      <c r="H98" s="155"/>
      <c r="I98" s="155">
        <f t="shared" ref="I98:I103" si="23">H98-G98</f>
        <v>0</v>
      </c>
    </row>
    <row r="99" spans="1:9" x14ac:dyDescent="0.25">
      <c r="A99" s="9"/>
      <c r="B99" s="9"/>
      <c r="C99" s="80">
        <v>43</v>
      </c>
      <c r="D99" s="79" t="s">
        <v>63</v>
      </c>
      <c r="E99" s="150"/>
      <c r="F99" s="150"/>
      <c r="G99" s="150"/>
      <c r="H99" s="150"/>
      <c r="I99" s="150">
        <f t="shared" si="23"/>
        <v>0</v>
      </c>
    </row>
    <row r="100" spans="1:9" x14ac:dyDescent="0.25">
      <c r="A100" s="9"/>
      <c r="B100" s="9"/>
      <c r="C100" s="83">
        <v>44</v>
      </c>
      <c r="D100" s="82" t="s">
        <v>52</v>
      </c>
      <c r="E100" s="151"/>
      <c r="F100" s="151">
        <v>123432</v>
      </c>
      <c r="G100" s="151"/>
      <c r="H100" s="151"/>
      <c r="I100" s="151">
        <f t="shared" si="23"/>
        <v>0</v>
      </c>
    </row>
    <row r="101" spans="1:9" x14ac:dyDescent="0.25">
      <c r="A101" s="8"/>
      <c r="B101" s="13"/>
      <c r="C101" s="85">
        <v>51</v>
      </c>
      <c r="D101" s="85" t="s">
        <v>91</v>
      </c>
      <c r="E101" s="157"/>
      <c r="F101" s="152"/>
      <c r="G101" s="152"/>
      <c r="H101" s="152"/>
      <c r="I101" s="152">
        <f t="shared" si="23"/>
        <v>0</v>
      </c>
    </row>
    <row r="102" spans="1:9" x14ac:dyDescent="0.25">
      <c r="A102" s="9"/>
      <c r="B102" s="9"/>
      <c r="C102" s="88">
        <v>52</v>
      </c>
      <c r="D102" s="90" t="s">
        <v>41</v>
      </c>
      <c r="E102" s="153"/>
      <c r="F102" s="153"/>
      <c r="G102" s="153"/>
      <c r="H102" s="153"/>
      <c r="I102" s="153">
        <f t="shared" si="23"/>
        <v>0</v>
      </c>
    </row>
    <row r="103" spans="1:9" x14ac:dyDescent="0.25">
      <c r="A103" s="9"/>
      <c r="B103" s="9"/>
      <c r="C103" s="179">
        <v>61</v>
      </c>
      <c r="D103" s="179" t="s">
        <v>181</v>
      </c>
      <c r="E103" s="181"/>
      <c r="F103" s="181"/>
      <c r="G103" s="181"/>
      <c r="H103" s="181"/>
      <c r="I103" s="181">
        <f t="shared" si="23"/>
        <v>0</v>
      </c>
    </row>
    <row r="105" spans="1:9" ht="25.5" x14ac:dyDescent="0.25">
      <c r="A105" s="11">
        <v>7</v>
      </c>
      <c r="B105" s="12"/>
      <c r="C105" s="22"/>
      <c r="D105" s="22" t="s">
        <v>157</v>
      </c>
      <c r="E105" s="140">
        <f>E106</f>
        <v>0</v>
      </c>
      <c r="F105" s="140">
        <f t="shared" ref="F105:I105" si="24">F106</f>
        <v>0</v>
      </c>
      <c r="G105" s="140">
        <f t="shared" si="24"/>
        <v>0</v>
      </c>
      <c r="H105" s="140">
        <f t="shared" si="24"/>
        <v>0</v>
      </c>
      <c r="I105" s="140">
        <f t="shared" si="24"/>
        <v>0</v>
      </c>
    </row>
    <row r="106" spans="1:9" ht="38.25" x14ac:dyDescent="0.25">
      <c r="A106" s="13"/>
      <c r="B106" s="13">
        <v>72</v>
      </c>
      <c r="C106" s="23"/>
      <c r="D106" s="23" t="s">
        <v>158</v>
      </c>
      <c r="E106" s="123"/>
      <c r="F106" s="123"/>
      <c r="G106" s="123"/>
      <c r="H106" s="124"/>
      <c r="I106" s="158"/>
    </row>
    <row r="107" spans="1:9" ht="15.75" x14ac:dyDescent="0.25">
      <c r="A107" s="197" t="s">
        <v>175</v>
      </c>
      <c r="B107" s="220"/>
      <c r="C107" s="220"/>
      <c r="D107" s="220"/>
      <c r="E107" s="220"/>
      <c r="F107" s="220"/>
      <c r="G107" s="220"/>
      <c r="H107" s="220"/>
      <c r="I107" s="220"/>
    </row>
    <row r="108" spans="1:9" ht="18" x14ac:dyDescent="0.25">
      <c r="A108" s="21"/>
      <c r="B108" s="21"/>
      <c r="C108" s="21"/>
      <c r="D108" s="21"/>
      <c r="E108" s="21"/>
      <c r="F108" s="21"/>
      <c r="G108" s="21"/>
      <c r="H108" s="5"/>
      <c r="I108" s="5"/>
    </row>
    <row r="109" spans="1:9" ht="25.5" x14ac:dyDescent="0.25">
      <c r="A109" s="17" t="s">
        <v>8</v>
      </c>
      <c r="B109" s="16" t="s">
        <v>9</v>
      </c>
      <c r="C109" s="16" t="s">
        <v>10</v>
      </c>
      <c r="D109" s="16" t="s">
        <v>13</v>
      </c>
      <c r="E109" s="3" t="s">
        <v>192</v>
      </c>
      <c r="F109" s="3" t="s">
        <v>193</v>
      </c>
      <c r="G109" s="3" t="s">
        <v>170</v>
      </c>
      <c r="H109" s="3" t="s">
        <v>195</v>
      </c>
      <c r="I109" s="3" t="s">
        <v>196</v>
      </c>
    </row>
    <row r="110" spans="1:9" s="36" customFormat="1" ht="15.75" customHeight="1" x14ac:dyDescent="0.25">
      <c r="A110" s="8">
        <v>3</v>
      </c>
      <c r="B110" s="8"/>
      <c r="C110" s="8"/>
      <c r="D110" s="8" t="s">
        <v>14</v>
      </c>
      <c r="E110" s="125">
        <f>E111+E144+E321+E330</f>
        <v>653649</v>
      </c>
      <c r="F110" s="125">
        <f>F111+F144+F321+F330</f>
        <v>792899</v>
      </c>
      <c r="G110" s="125">
        <f>G111+G144+G321+G330</f>
        <v>755936</v>
      </c>
      <c r="H110" s="125">
        <f>H111+H144+H321+H330</f>
        <v>923257</v>
      </c>
      <c r="I110" s="125">
        <f>I111+I144+I321+I330</f>
        <v>167321</v>
      </c>
    </row>
    <row r="111" spans="1:9" ht="15.75" customHeight="1" x14ac:dyDescent="0.25">
      <c r="A111" s="8"/>
      <c r="B111" s="8">
        <v>31</v>
      </c>
      <c r="C111" s="8"/>
      <c r="D111" s="8" t="s">
        <v>15</v>
      </c>
      <c r="E111" s="125">
        <f>E112+E120+E128+E136</f>
        <v>554149</v>
      </c>
      <c r="F111" s="125">
        <f>F112+F120+F128+F136</f>
        <v>676551</v>
      </c>
      <c r="G111" s="125">
        <f t="shared" ref="G111:I111" si="25">G112+G120+G128+G136</f>
        <v>639571</v>
      </c>
      <c r="H111" s="125">
        <f t="shared" si="25"/>
        <v>781021</v>
      </c>
      <c r="I111" s="125">
        <f t="shared" si="25"/>
        <v>141450</v>
      </c>
    </row>
    <row r="112" spans="1:9" ht="15.75" customHeight="1" x14ac:dyDescent="0.25">
      <c r="A112" s="8"/>
      <c r="B112" s="13">
        <v>3111</v>
      </c>
      <c r="C112" s="13"/>
      <c r="D112" s="13" t="s">
        <v>53</v>
      </c>
      <c r="E112" s="122">
        <f>SUM(E113:E119)</f>
        <v>458214</v>
      </c>
      <c r="F112" s="122">
        <f t="shared" ref="F112:I112" si="26">SUM(F113:F119)</f>
        <v>462285</v>
      </c>
      <c r="G112" s="122">
        <f t="shared" si="26"/>
        <v>418030</v>
      </c>
      <c r="H112" s="122">
        <f t="shared" si="26"/>
        <v>516548</v>
      </c>
      <c r="I112" s="122">
        <f t="shared" si="26"/>
        <v>98518</v>
      </c>
    </row>
    <row r="113" spans="1:9" x14ac:dyDescent="0.25">
      <c r="A113" s="9"/>
      <c r="B113" s="9"/>
      <c r="C113" s="74">
        <v>11</v>
      </c>
      <c r="D113" s="75" t="s">
        <v>12</v>
      </c>
      <c r="E113" s="154"/>
      <c r="F113" s="144">
        <v>1088</v>
      </c>
      <c r="G113" s="144">
        <v>1490</v>
      </c>
      <c r="H113" s="144">
        <v>1491</v>
      </c>
      <c r="I113" s="144">
        <f>H113-G113</f>
        <v>1</v>
      </c>
    </row>
    <row r="114" spans="1:9" x14ac:dyDescent="0.25">
      <c r="A114" s="9"/>
      <c r="B114" s="9"/>
      <c r="C114" s="77">
        <v>31</v>
      </c>
      <c r="D114" s="76" t="s">
        <v>36</v>
      </c>
      <c r="E114" s="155"/>
      <c r="F114" s="155"/>
      <c r="G114" s="155"/>
      <c r="H114" s="155"/>
      <c r="I114" s="145">
        <f t="shared" ref="I114:I119" si="27">H114-G114</f>
        <v>0</v>
      </c>
    </row>
    <row r="115" spans="1:9" x14ac:dyDescent="0.25">
      <c r="A115" s="9"/>
      <c r="B115" s="9"/>
      <c r="C115" s="80">
        <v>43</v>
      </c>
      <c r="D115" s="79" t="s">
        <v>63</v>
      </c>
      <c r="E115" s="150"/>
      <c r="F115" s="150"/>
      <c r="G115" s="150"/>
      <c r="H115" s="150"/>
      <c r="I115" s="146">
        <f t="shared" si="27"/>
        <v>0</v>
      </c>
    </row>
    <row r="116" spans="1:9" x14ac:dyDescent="0.25">
      <c r="A116" s="9"/>
      <c r="B116" s="9"/>
      <c r="C116" s="83">
        <v>44</v>
      </c>
      <c r="D116" s="82" t="s">
        <v>52</v>
      </c>
      <c r="E116" s="151">
        <v>1094</v>
      </c>
      <c r="F116" s="151"/>
      <c r="G116" s="151"/>
      <c r="H116" s="151"/>
      <c r="I116" s="147">
        <f t="shared" si="27"/>
        <v>0</v>
      </c>
    </row>
    <row r="117" spans="1:9" x14ac:dyDescent="0.25">
      <c r="A117" s="8"/>
      <c r="B117" s="13"/>
      <c r="C117" s="85">
        <v>51</v>
      </c>
      <c r="D117" s="85" t="s">
        <v>91</v>
      </c>
      <c r="E117" s="157"/>
      <c r="F117" s="152"/>
      <c r="G117" s="152">
        <v>4200</v>
      </c>
      <c r="H117" s="152">
        <v>3337</v>
      </c>
      <c r="I117" s="148">
        <f t="shared" si="27"/>
        <v>-863</v>
      </c>
    </row>
    <row r="118" spans="1:9" x14ac:dyDescent="0.25">
      <c r="A118" s="9"/>
      <c r="B118" s="9"/>
      <c r="C118" s="88">
        <v>52</v>
      </c>
      <c r="D118" s="89" t="s">
        <v>41</v>
      </c>
      <c r="E118" s="153">
        <v>457120</v>
      </c>
      <c r="F118" s="149">
        <v>461197</v>
      </c>
      <c r="G118" s="149">
        <v>412340</v>
      </c>
      <c r="H118" s="149">
        <v>511720</v>
      </c>
      <c r="I118" s="149">
        <f t="shared" si="27"/>
        <v>99380</v>
      </c>
    </row>
    <row r="119" spans="1:9" x14ac:dyDescent="0.25">
      <c r="A119" s="9"/>
      <c r="B119" s="9"/>
      <c r="C119" s="179">
        <v>61</v>
      </c>
      <c r="D119" s="179" t="s">
        <v>181</v>
      </c>
      <c r="E119" s="181"/>
      <c r="F119" s="183"/>
      <c r="G119" s="183"/>
      <c r="H119" s="183"/>
      <c r="I119" s="183">
        <f t="shared" si="27"/>
        <v>0</v>
      </c>
    </row>
    <row r="120" spans="1:9" x14ac:dyDescent="0.25">
      <c r="A120" s="9"/>
      <c r="B120" s="9">
        <v>3121</v>
      </c>
      <c r="C120" s="10"/>
      <c r="D120" s="37" t="s">
        <v>54</v>
      </c>
      <c r="E120" s="123">
        <f>SUM(E121:E127)</f>
        <v>22145</v>
      </c>
      <c r="F120" s="123">
        <f t="shared" ref="F120:I120" si="28">SUM(F121:F127)</f>
        <v>24912</v>
      </c>
      <c r="G120" s="123">
        <f t="shared" si="28"/>
        <v>30870</v>
      </c>
      <c r="H120" s="123">
        <f t="shared" si="28"/>
        <v>31500</v>
      </c>
      <c r="I120" s="123">
        <f t="shared" si="28"/>
        <v>630</v>
      </c>
    </row>
    <row r="121" spans="1:9" x14ac:dyDescent="0.25">
      <c r="A121" s="9"/>
      <c r="B121" s="9"/>
      <c r="C121" s="74">
        <v>11</v>
      </c>
      <c r="D121" s="75" t="s">
        <v>12</v>
      </c>
      <c r="E121" s="154"/>
      <c r="F121" s="144"/>
      <c r="G121" s="144">
        <v>600</v>
      </c>
      <c r="H121" s="144">
        <v>400</v>
      </c>
      <c r="I121" s="144">
        <f>H121-G121</f>
        <v>-200</v>
      </c>
    </row>
    <row r="122" spans="1:9" x14ac:dyDescent="0.25">
      <c r="A122" s="9"/>
      <c r="B122" s="9"/>
      <c r="C122" s="77">
        <v>31</v>
      </c>
      <c r="D122" s="76" t="s">
        <v>36</v>
      </c>
      <c r="E122" s="155"/>
      <c r="F122" s="155"/>
      <c r="G122" s="155"/>
      <c r="H122" s="155"/>
      <c r="I122" s="145">
        <f t="shared" ref="I122:I127" si="29">H122-G122</f>
        <v>0</v>
      </c>
    </row>
    <row r="123" spans="1:9" x14ac:dyDescent="0.25">
      <c r="A123" s="9"/>
      <c r="B123" s="9"/>
      <c r="C123" s="80">
        <v>43</v>
      </c>
      <c r="D123" s="79" t="s">
        <v>63</v>
      </c>
      <c r="E123" s="150"/>
      <c r="F123" s="150"/>
      <c r="G123" s="150"/>
      <c r="H123" s="150"/>
      <c r="I123" s="146">
        <f t="shared" si="29"/>
        <v>0</v>
      </c>
    </row>
    <row r="124" spans="1:9" x14ac:dyDescent="0.25">
      <c r="A124" s="9"/>
      <c r="B124" s="9"/>
      <c r="C124" s="83">
        <v>44</v>
      </c>
      <c r="D124" s="82" t="s">
        <v>52</v>
      </c>
      <c r="E124" s="151"/>
      <c r="F124" s="151"/>
      <c r="G124" s="151"/>
      <c r="H124" s="151"/>
      <c r="I124" s="147">
        <f t="shared" si="29"/>
        <v>0</v>
      </c>
    </row>
    <row r="125" spans="1:9" x14ac:dyDescent="0.25">
      <c r="A125" s="8"/>
      <c r="B125" s="13"/>
      <c r="C125" s="85">
        <v>51</v>
      </c>
      <c r="D125" s="85" t="s">
        <v>91</v>
      </c>
      <c r="E125" s="157"/>
      <c r="F125" s="152"/>
      <c r="G125" s="152"/>
      <c r="H125" s="152"/>
      <c r="I125" s="148">
        <f t="shared" si="29"/>
        <v>0</v>
      </c>
    </row>
    <row r="126" spans="1:9" x14ac:dyDescent="0.25">
      <c r="A126" s="9"/>
      <c r="B126" s="9"/>
      <c r="C126" s="88">
        <v>52</v>
      </c>
      <c r="D126" s="89" t="s">
        <v>41</v>
      </c>
      <c r="E126" s="153">
        <v>22145</v>
      </c>
      <c r="F126" s="149">
        <v>24912</v>
      </c>
      <c r="G126" s="149">
        <v>30270</v>
      </c>
      <c r="H126" s="149">
        <v>31100</v>
      </c>
      <c r="I126" s="149">
        <f t="shared" si="29"/>
        <v>830</v>
      </c>
    </row>
    <row r="127" spans="1:9" x14ac:dyDescent="0.25">
      <c r="A127" s="9"/>
      <c r="B127" s="9"/>
      <c r="C127" s="179">
        <v>61</v>
      </c>
      <c r="D127" s="179" t="s">
        <v>181</v>
      </c>
      <c r="E127" s="181"/>
      <c r="F127" s="183"/>
      <c r="G127" s="183"/>
      <c r="H127" s="183"/>
      <c r="I127" s="183">
        <f t="shared" si="29"/>
        <v>0</v>
      </c>
    </row>
    <row r="128" spans="1:9" s="34" customFormat="1" ht="25.5" x14ac:dyDescent="0.25">
      <c r="A128" s="9"/>
      <c r="B128" s="9">
        <v>3131</v>
      </c>
      <c r="C128" s="9"/>
      <c r="D128" s="37" t="s">
        <v>55</v>
      </c>
      <c r="E128" s="122">
        <f>SUM(E129:E135)</f>
        <v>73676</v>
      </c>
      <c r="F128" s="122">
        <f t="shared" ref="F128:I128" si="30">SUM(F129:F135)</f>
        <v>115136</v>
      </c>
      <c r="G128" s="122">
        <f t="shared" si="30"/>
        <v>105291</v>
      </c>
      <c r="H128" s="122">
        <f t="shared" si="30"/>
        <v>127943</v>
      </c>
      <c r="I128" s="122">
        <f t="shared" si="30"/>
        <v>22652</v>
      </c>
    </row>
    <row r="129" spans="1:9" x14ac:dyDescent="0.25">
      <c r="A129" s="9"/>
      <c r="B129" s="9"/>
      <c r="C129" s="74">
        <v>11</v>
      </c>
      <c r="D129" s="75" t="s">
        <v>12</v>
      </c>
      <c r="E129" s="154"/>
      <c r="F129" s="144">
        <v>106</v>
      </c>
      <c r="G129" s="144">
        <v>385</v>
      </c>
      <c r="H129" s="144">
        <v>53</v>
      </c>
      <c r="I129" s="144">
        <f>H129-G129</f>
        <v>-332</v>
      </c>
    </row>
    <row r="130" spans="1:9" x14ac:dyDescent="0.25">
      <c r="A130" s="9"/>
      <c r="B130" s="9"/>
      <c r="C130" s="77">
        <v>31</v>
      </c>
      <c r="D130" s="78" t="s">
        <v>36</v>
      </c>
      <c r="E130" s="155"/>
      <c r="F130" s="145">
        <v>119</v>
      </c>
      <c r="G130" s="145">
        <v>250</v>
      </c>
      <c r="H130" s="145"/>
      <c r="I130" s="145">
        <f t="shared" ref="I130:I135" si="31">H130-G130</f>
        <v>-250</v>
      </c>
    </row>
    <row r="131" spans="1:9" x14ac:dyDescent="0.25">
      <c r="A131" s="9"/>
      <c r="B131" s="9"/>
      <c r="C131" s="80">
        <v>43</v>
      </c>
      <c r="D131" s="79" t="s">
        <v>63</v>
      </c>
      <c r="E131" s="150"/>
      <c r="F131" s="150"/>
      <c r="G131" s="150"/>
      <c r="H131" s="150"/>
      <c r="I131" s="146">
        <f t="shared" si="31"/>
        <v>0</v>
      </c>
    </row>
    <row r="132" spans="1:9" x14ac:dyDescent="0.25">
      <c r="A132" s="9"/>
      <c r="B132" s="9"/>
      <c r="C132" s="83">
        <v>44</v>
      </c>
      <c r="D132" s="82" t="s">
        <v>52</v>
      </c>
      <c r="E132" s="151">
        <v>216</v>
      </c>
      <c r="F132" s="151"/>
      <c r="G132" s="151">
        <v>6</v>
      </c>
      <c r="H132" s="151"/>
      <c r="I132" s="147">
        <f t="shared" si="31"/>
        <v>-6</v>
      </c>
    </row>
    <row r="133" spans="1:9" x14ac:dyDescent="0.25">
      <c r="A133" s="8"/>
      <c r="B133" s="13"/>
      <c r="C133" s="85">
        <v>51</v>
      </c>
      <c r="D133" s="85" t="s">
        <v>91</v>
      </c>
      <c r="E133" s="157"/>
      <c r="F133" s="152"/>
      <c r="G133" s="152">
        <v>1050</v>
      </c>
      <c r="H133" s="152">
        <v>480</v>
      </c>
      <c r="I133" s="148">
        <f t="shared" si="31"/>
        <v>-570</v>
      </c>
    </row>
    <row r="134" spans="1:9" x14ac:dyDescent="0.25">
      <c r="A134" s="9"/>
      <c r="B134" s="9"/>
      <c r="C134" s="88">
        <v>52</v>
      </c>
      <c r="D134" s="89" t="s">
        <v>41</v>
      </c>
      <c r="E134" s="153">
        <v>73460</v>
      </c>
      <c r="F134" s="149">
        <v>114911</v>
      </c>
      <c r="G134" s="149">
        <v>103600</v>
      </c>
      <c r="H134" s="149">
        <v>127410</v>
      </c>
      <c r="I134" s="149">
        <f t="shared" si="31"/>
        <v>23810</v>
      </c>
    </row>
    <row r="135" spans="1:9" x14ac:dyDescent="0.25">
      <c r="A135" s="9"/>
      <c r="B135" s="9"/>
      <c r="C135" s="179">
        <v>61</v>
      </c>
      <c r="D135" s="179" t="s">
        <v>181</v>
      </c>
      <c r="E135" s="181"/>
      <c r="F135" s="183"/>
      <c r="G135" s="183"/>
      <c r="H135" s="183"/>
      <c r="I135" s="183">
        <f t="shared" si="31"/>
        <v>0</v>
      </c>
    </row>
    <row r="136" spans="1:9" s="34" customFormat="1" ht="25.5" x14ac:dyDescent="0.25">
      <c r="A136" s="9"/>
      <c r="B136" s="9">
        <v>3132</v>
      </c>
      <c r="C136" s="9"/>
      <c r="D136" s="37" t="s">
        <v>56</v>
      </c>
      <c r="E136" s="122">
        <f>SUM(E137:E143)</f>
        <v>114</v>
      </c>
      <c r="F136" s="122">
        <f t="shared" ref="F136:I136" si="32">SUM(F137:F143)</f>
        <v>74218</v>
      </c>
      <c r="G136" s="122">
        <f t="shared" si="32"/>
        <v>85380</v>
      </c>
      <c r="H136" s="122">
        <f t="shared" si="32"/>
        <v>105030</v>
      </c>
      <c r="I136" s="122">
        <f t="shared" si="32"/>
        <v>19650</v>
      </c>
    </row>
    <row r="137" spans="1:9" x14ac:dyDescent="0.25">
      <c r="A137" s="9"/>
      <c r="B137" s="9"/>
      <c r="C137" s="74">
        <v>11</v>
      </c>
      <c r="D137" s="75" t="s">
        <v>12</v>
      </c>
      <c r="E137" s="154"/>
      <c r="F137" s="144">
        <v>81</v>
      </c>
      <c r="G137" s="144">
        <v>316</v>
      </c>
      <c r="H137" s="144">
        <v>70</v>
      </c>
      <c r="I137" s="144">
        <f>H137-G137</f>
        <v>-246</v>
      </c>
    </row>
    <row r="138" spans="1:9" x14ac:dyDescent="0.25">
      <c r="A138" s="9"/>
      <c r="B138" s="9"/>
      <c r="C138" s="77">
        <v>31</v>
      </c>
      <c r="D138" s="78" t="s">
        <v>36</v>
      </c>
      <c r="E138" s="155">
        <v>114</v>
      </c>
      <c r="F138" s="145">
        <v>96</v>
      </c>
      <c r="G138" s="145">
        <v>200</v>
      </c>
      <c r="H138" s="145"/>
      <c r="I138" s="145">
        <f t="shared" ref="I138:I143" si="33">H138-G138</f>
        <v>-200</v>
      </c>
    </row>
    <row r="139" spans="1:9" x14ac:dyDescent="0.25">
      <c r="A139" s="9"/>
      <c r="B139" s="9"/>
      <c r="C139" s="80">
        <v>43</v>
      </c>
      <c r="D139" s="79" t="s">
        <v>63</v>
      </c>
      <c r="E139" s="150"/>
      <c r="F139" s="150"/>
      <c r="G139" s="150"/>
      <c r="H139" s="150"/>
      <c r="I139" s="146">
        <f t="shared" si="33"/>
        <v>0</v>
      </c>
    </row>
    <row r="140" spans="1:9" x14ac:dyDescent="0.25">
      <c r="A140" s="9"/>
      <c r="B140" s="9"/>
      <c r="C140" s="83">
        <v>44</v>
      </c>
      <c r="D140" s="82" t="s">
        <v>52</v>
      </c>
      <c r="E140" s="151"/>
      <c r="F140" s="151"/>
      <c r="G140" s="151">
        <v>4</v>
      </c>
      <c r="H140" s="151"/>
      <c r="I140" s="147">
        <f t="shared" si="33"/>
        <v>-4</v>
      </c>
    </row>
    <row r="141" spans="1:9" x14ac:dyDescent="0.25">
      <c r="A141" s="8"/>
      <c r="B141" s="13"/>
      <c r="C141" s="85">
        <v>51</v>
      </c>
      <c r="D141" s="85" t="s">
        <v>91</v>
      </c>
      <c r="E141" s="157"/>
      <c r="F141" s="152"/>
      <c r="G141" s="152">
        <v>860</v>
      </c>
      <c r="H141" s="152">
        <v>630</v>
      </c>
      <c r="I141" s="148">
        <f t="shared" si="33"/>
        <v>-230</v>
      </c>
    </row>
    <row r="142" spans="1:9" x14ac:dyDescent="0.25">
      <c r="A142" s="9"/>
      <c r="B142" s="9"/>
      <c r="C142" s="88">
        <v>52</v>
      </c>
      <c r="D142" s="89" t="s">
        <v>41</v>
      </c>
      <c r="E142" s="153"/>
      <c r="F142" s="149">
        <v>74041</v>
      </c>
      <c r="G142" s="149">
        <v>84000</v>
      </c>
      <c r="H142" s="149">
        <v>104330</v>
      </c>
      <c r="I142" s="149">
        <f t="shared" si="33"/>
        <v>20330</v>
      </c>
    </row>
    <row r="143" spans="1:9" x14ac:dyDescent="0.25">
      <c r="A143" s="9"/>
      <c r="B143" s="9"/>
      <c r="C143" s="179">
        <v>61</v>
      </c>
      <c r="D143" s="179" t="s">
        <v>181</v>
      </c>
      <c r="E143" s="181"/>
      <c r="F143" s="183"/>
      <c r="G143" s="183"/>
      <c r="H143" s="183"/>
      <c r="I143" s="183">
        <f t="shared" si="33"/>
        <v>0</v>
      </c>
    </row>
    <row r="144" spans="1:9" s="36" customFormat="1" x14ac:dyDescent="0.25">
      <c r="A144" s="24"/>
      <c r="B144" s="24">
        <v>32</v>
      </c>
      <c r="C144" s="35"/>
      <c r="D144" s="24" t="s">
        <v>32</v>
      </c>
      <c r="E144" s="125">
        <f>E145+E153+E161+E169+E177+E185+E193+E201+E209+E217+E225+E233+E249+E257+E265+E273+E281+E289+E297+E305+E313+E241</f>
        <v>91397</v>
      </c>
      <c r="F144" s="125">
        <f t="shared" ref="F144:I144" si="34">F145+F153+F161+F169+F177+F185+F193+F201+F209+F217+F225+F233+F249+F257+F265+F273+F281+F289+F297+F305+F313+F241</f>
        <v>108583</v>
      </c>
      <c r="G144" s="125">
        <f t="shared" si="34"/>
        <v>107365</v>
      </c>
      <c r="H144" s="125">
        <f t="shared" si="34"/>
        <v>132053</v>
      </c>
      <c r="I144" s="125">
        <f t="shared" si="34"/>
        <v>24688</v>
      </c>
    </row>
    <row r="145" spans="1:9" s="34" customFormat="1" x14ac:dyDescent="0.25">
      <c r="A145" s="9"/>
      <c r="B145" s="9">
        <v>3211</v>
      </c>
      <c r="C145" s="10"/>
      <c r="D145" s="37" t="s">
        <v>57</v>
      </c>
      <c r="E145" s="122">
        <f>SUM(E146:E152)</f>
        <v>1121</v>
      </c>
      <c r="F145" s="122">
        <f t="shared" ref="F145:I145" si="35">SUM(F146:F152)</f>
        <v>597</v>
      </c>
      <c r="G145" s="122">
        <f t="shared" si="35"/>
        <v>1400</v>
      </c>
      <c r="H145" s="122">
        <f t="shared" si="35"/>
        <v>2310</v>
      </c>
      <c r="I145" s="122">
        <f t="shared" si="35"/>
        <v>910</v>
      </c>
    </row>
    <row r="146" spans="1:9" x14ac:dyDescent="0.25">
      <c r="A146" s="9"/>
      <c r="B146" s="9"/>
      <c r="C146" s="74">
        <v>11</v>
      </c>
      <c r="D146" s="75" t="s">
        <v>12</v>
      </c>
      <c r="E146" s="154"/>
      <c r="F146" s="144"/>
      <c r="G146" s="144"/>
      <c r="H146" s="144">
        <v>30</v>
      </c>
      <c r="I146" s="144">
        <f>H146-G146</f>
        <v>30</v>
      </c>
    </row>
    <row r="147" spans="1:9" x14ac:dyDescent="0.25">
      <c r="A147" s="9"/>
      <c r="B147" s="9"/>
      <c r="C147" s="77">
        <v>31</v>
      </c>
      <c r="D147" s="78" t="s">
        <v>36</v>
      </c>
      <c r="E147" s="155"/>
      <c r="F147" s="145"/>
      <c r="G147" s="145"/>
      <c r="H147" s="145"/>
      <c r="I147" s="145">
        <f t="shared" ref="I147:I152" si="36">H147-G147</f>
        <v>0</v>
      </c>
    </row>
    <row r="148" spans="1:9" x14ac:dyDescent="0.25">
      <c r="A148" s="9"/>
      <c r="B148" s="9"/>
      <c r="C148" s="80">
        <v>43</v>
      </c>
      <c r="D148" s="79" t="s">
        <v>63</v>
      </c>
      <c r="E148" s="150"/>
      <c r="F148" s="150"/>
      <c r="G148" s="150"/>
      <c r="H148" s="150"/>
      <c r="I148" s="146">
        <f t="shared" si="36"/>
        <v>0</v>
      </c>
    </row>
    <row r="149" spans="1:9" s="33" customFormat="1" x14ac:dyDescent="0.25">
      <c r="A149" s="10"/>
      <c r="B149" s="10"/>
      <c r="C149" s="83">
        <v>44</v>
      </c>
      <c r="D149" s="82" t="s">
        <v>52</v>
      </c>
      <c r="E149" s="151">
        <v>1121</v>
      </c>
      <c r="F149" s="147">
        <v>597</v>
      </c>
      <c r="G149" s="147">
        <v>1400</v>
      </c>
      <c r="H149" s="147">
        <v>2280</v>
      </c>
      <c r="I149" s="147">
        <f t="shared" si="36"/>
        <v>880</v>
      </c>
    </row>
    <row r="150" spans="1:9" x14ac:dyDescent="0.25">
      <c r="A150" s="8"/>
      <c r="B150" s="13"/>
      <c r="C150" s="85">
        <v>51</v>
      </c>
      <c r="D150" s="85" t="s">
        <v>91</v>
      </c>
      <c r="E150" s="157"/>
      <c r="F150" s="152"/>
      <c r="G150" s="152"/>
      <c r="H150" s="152"/>
      <c r="I150" s="148">
        <f t="shared" si="36"/>
        <v>0</v>
      </c>
    </row>
    <row r="151" spans="1:9" x14ac:dyDescent="0.25">
      <c r="A151" s="9"/>
      <c r="B151" s="9"/>
      <c r="C151" s="88">
        <v>52</v>
      </c>
      <c r="D151" s="89" t="s">
        <v>41</v>
      </c>
      <c r="E151" s="153"/>
      <c r="F151" s="149"/>
      <c r="G151" s="149"/>
      <c r="H151" s="149"/>
      <c r="I151" s="149">
        <f t="shared" si="36"/>
        <v>0</v>
      </c>
    </row>
    <row r="152" spans="1:9" x14ac:dyDescent="0.25">
      <c r="A152" s="9"/>
      <c r="B152" s="9"/>
      <c r="C152" s="179">
        <v>61</v>
      </c>
      <c r="D152" s="179" t="s">
        <v>181</v>
      </c>
      <c r="E152" s="181"/>
      <c r="F152" s="183"/>
      <c r="G152" s="183"/>
      <c r="H152" s="183"/>
      <c r="I152" s="183">
        <f t="shared" si="36"/>
        <v>0</v>
      </c>
    </row>
    <row r="153" spans="1:9" s="34" customFormat="1" ht="25.5" x14ac:dyDescent="0.25">
      <c r="A153" s="9"/>
      <c r="B153" s="9">
        <v>3212</v>
      </c>
      <c r="C153" s="9"/>
      <c r="D153" s="37" t="s">
        <v>58</v>
      </c>
      <c r="E153" s="122">
        <f>SUM(E154:E160)</f>
        <v>22524</v>
      </c>
      <c r="F153" s="122">
        <f t="shared" ref="F153:I153" si="37">SUM(F154:F160)</f>
        <v>22775</v>
      </c>
      <c r="G153" s="122">
        <f t="shared" si="37"/>
        <v>28420</v>
      </c>
      <c r="H153" s="122">
        <f t="shared" si="37"/>
        <v>28430</v>
      </c>
      <c r="I153" s="122">
        <f t="shared" si="37"/>
        <v>10</v>
      </c>
    </row>
    <row r="154" spans="1:9" x14ac:dyDescent="0.25">
      <c r="A154" s="9"/>
      <c r="B154" s="9"/>
      <c r="C154" s="74">
        <v>11</v>
      </c>
      <c r="D154" s="75" t="s">
        <v>12</v>
      </c>
      <c r="E154" s="154"/>
      <c r="F154" s="144"/>
      <c r="G154" s="144">
        <v>170</v>
      </c>
      <c r="H154" s="144">
        <v>105</v>
      </c>
      <c r="I154" s="144">
        <f>H154-G154</f>
        <v>-65</v>
      </c>
    </row>
    <row r="155" spans="1:9" x14ac:dyDescent="0.25">
      <c r="A155" s="9"/>
      <c r="B155" s="9"/>
      <c r="C155" s="77">
        <v>31</v>
      </c>
      <c r="D155" s="78" t="s">
        <v>36</v>
      </c>
      <c r="E155" s="155"/>
      <c r="F155" s="145"/>
      <c r="G155" s="145"/>
      <c r="H155" s="145"/>
      <c r="I155" s="145">
        <f t="shared" ref="I155:I160" si="38">H155-G155</f>
        <v>0</v>
      </c>
    </row>
    <row r="156" spans="1:9" x14ac:dyDescent="0.25">
      <c r="A156" s="9"/>
      <c r="B156" s="9"/>
      <c r="C156" s="80">
        <v>43</v>
      </c>
      <c r="D156" s="79" t="s">
        <v>63</v>
      </c>
      <c r="E156" s="150"/>
      <c r="F156" s="150"/>
      <c r="G156" s="150"/>
      <c r="H156" s="150"/>
      <c r="I156" s="146">
        <f t="shared" si="38"/>
        <v>0</v>
      </c>
    </row>
    <row r="157" spans="1:9" s="33" customFormat="1" x14ac:dyDescent="0.25">
      <c r="A157" s="10"/>
      <c r="B157" s="10"/>
      <c r="C157" s="83">
        <v>44</v>
      </c>
      <c r="D157" s="82" t="s">
        <v>52</v>
      </c>
      <c r="E157" s="151"/>
      <c r="F157" s="147"/>
      <c r="G157" s="147"/>
      <c r="H157" s="147"/>
      <c r="I157" s="147">
        <f t="shared" si="38"/>
        <v>0</v>
      </c>
    </row>
    <row r="158" spans="1:9" x14ac:dyDescent="0.25">
      <c r="A158" s="8"/>
      <c r="B158" s="13"/>
      <c r="C158" s="85">
        <v>51</v>
      </c>
      <c r="D158" s="85" t="s">
        <v>91</v>
      </c>
      <c r="E158" s="157"/>
      <c r="F158" s="152"/>
      <c r="G158" s="152">
        <v>1550</v>
      </c>
      <c r="H158" s="152">
        <v>945</v>
      </c>
      <c r="I158" s="148">
        <f t="shared" si="38"/>
        <v>-605</v>
      </c>
    </row>
    <row r="159" spans="1:9" s="33" customFormat="1" x14ac:dyDescent="0.25">
      <c r="A159" s="10"/>
      <c r="B159" s="10"/>
      <c r="C159" s="88">
        <v>52</v>
      </c>
      <c r="D159" s="89" t="s">
        <v>41</v>
      </c>
      <c r="E159" s="153">
        <v>22524</v>
      </c>
      <c r="F159" s="149">
        <v>22775</v>
      </c>
      <c r="G159" s="149">
        <v>26700</v>
      </c>
      <c r="H159" s="149">
        <v>27380</v>
      </c>
      <c r="I159" s="149">
        <f t="shared" si="38"/>
        <v>680</v>
      </c>
    </row>
    <row r="160" spans="1:9" s="33" customFormat="1" x14ac:dyDescent="0.25">
      <c r="A160" s="10"/>
      <c r="B160" s="10"/>
      <c r="C160" s="179">
        <v>61</v>
      </c>
      <c r="D160" s="179" t="s">
        <v>181</v>
      </c>
      <c r="E160" s="181"/>
      <c r="F160" s="183"/>
      <c r="G160" s="183"/>
      <c r="H160" s="183"/>
      <c r="I160" s="183">
        <f t="shared" si="38"/>
        <v>0</v>
      </c>
    </row>
    <row r="161" spans="1:9" s="34" customFormat="1" ht="25.5" x14ac:dyDescent="0.25">
      <c r="A161" s="9"/>
      <c r="B161" s="9">
        <v>3213</v>
      </c>
      <c r="C161" s="9"/>
      <c r="D161" s="37" t="s">
        <v>59</v>
      </c>
      <c r="E161" s="122">
        <f>SUM(E162:E168)</f>
        <v>119</v>
      </c>
      <c r="F161" s="122">
        <f t="shared" ref="F161:I161" si="39">SUM(F162:F168)</f>
        <v>265</v>
      </c>
      <c r="G161" s="122">
        <f t="shared" si="39"/>
        <v>180</v>
      </c>
      <c r="H161" s="122">
        <f t="shared" si="39"/>
        <v>725</v>
      </c>
      <c r="I161" s="122">
        <f t="shared" si="39"/>
        <v>545</v>
      </c>
    </row>
    <row r="162" spans="1:9" x14ac:dyDescent="0.25">
      <c r="A162" s="9"/>
      <c r="B162" s="9"/>
      <c r="C162" s="74">
        <v>11</v>
      </c>
      <c r="D162" s="75" t="s">
        <v>12</v>
      </c>
      <c r="E162" s="154"/>
      <c r="F162" s="144"/>
      <c r="G162" s="144"/>
      <c r="H162" s="144"/>
      <c r="I162" s="144">
        <f>H162-G162</f>
        <v>0</v>
      </c>
    </row>
    <row r="163" spans="1:9" x14ac:dyDescent="0.25">
      <c r="A163" s="9"/>
      <c r="B163" s="9"/>
      <c r="C163" s="77">
        <v>31</v>
      </c>
      <c r="D163" s="78" t="s">
        <v>36</v>
      </c>
      <c r="E163" s="155"/>
      <c r="F163" s="145"/>
      <c r="G163" s="145"/>
      <c r="H163" s="145"/>
      <c r="I163" s="145">
        <f t="shared" ref="I163:I168" si="40">H163-G163</f>
        <v>0</v>
      </c>
    </row>
    <row r="164" spans="1:9" x14ac:dyDescent="0.25">
      <c r="A164" s="9"/>
      <c r="B164" s="9"/>
      <c r="C164" s="80">
        <v>43</v>
      </c>
      <c r="D164" s="79" t="s">
        <v>63</v>
      </c>
      <c r="E164" s="150"/>
      <c r="F164" s="150"/>
      <c r="G164" s="150"/>
      <c r="H164" s="150"/>
      <c r="I164" s="146">
        <f t="shared" si="40"/>
        <v>0</v>
      </c>
    </row>
    <row r="165" spans="1:9" s="33" customFormat="1" x14ac:dyDescent="0.25">
      <c r="A165" s="10"/>
      <c r="B165" s="10"/>
      <c r="C165" s="83">
        <v>44</v>
      </c>
      <c r="D165" s="82" t="s">
        <v>52</v>
      </c>
      <c r="E165" s="151">
        <v>119</v>
      </c>
      <c r="F165" s="147">
        <v>265</v>
      </c>
      <c r="G165" s="147">
        <v>180</v>
      </c>
      <c r="H165" s="147">
        <v>725</v>
      </c>
      <c r="I165" s="147">
        <f t="shared" si="40"/>
        <v>545</v>
      </c>
    </row>
    <row r="166" spans="1:9" x14ac:dyDescent="0.25">
      <c r="A166" s="8"/>
      <c r="B166" s="13"/>
      <c r="C166" s="85">
        <v>51</v>
      </c>
      <c r="D166" s="85" t="s">
        <v>91</v>
      </c>
      <c r="E166" s="157"/>
      <c r="F166" s="152"/>
      <c r="G166" s="152"/>
      <c r="H166" s="152"/>
      <c r="I166" s="148">
        <f t="shared" si="40"/>
        <v>0</v>
      </c>
    </row>
    <row r="167" spans="1:9" s="33" customFormat="1" x14ac:dyDescent="0.25">
      <c r="A167" s="10"/>
      <c r="B167" s="10"/>
      <c r="C167" s="88">
        <v>52</v>
      </c>
      <c r="D167" s="89" t="s">
        <v>41</v>
      </c>
      <c r="E167" s="153"/>
      <c r="F167" s="149"/>
      <c r="G167" s="149"/>
      <c r="H167" s="149"/>
      <c r="I167" s="149">
        <f t="shared" si="40"/>
        <v>0</v>
      </c>
    </row>
    <row r="168" spans="1:9" s="33" customFormat="1" x14ac:dyDescent="0.25">
      <c r="A168" s="10"/>
      <c r="B168" s="10"/>
      <c r="C168" s="179">
        <v>61</v>
      </c>
      <c r="D168" s="179" t="s">
        <v>181</v>
      </c>
      <c r="E168" s="181"/>
      <c r="F168" s="183"/>
      <c r="G168" s="183"/>
      <c r="H168" s="183"/>
      <c r="I168" s="183">
        <f t="shared" si="40"/>
        <v>0</v>
      </c>
    </row>
    <row r="169" spans="1:9" s="34" customFormat="1" ht="25.5" x14ac:dyDescent="0.25">
      <c r="A169" s="9"/>
      <c r="B169" s="9">
        <v>3214</v>
      </c>
      <c r="C169" s="9"/>
      <c r="D169" s="37" t="s">
        <v>60</v>
      </c>
      <c r="E169" s="122">
        <f>SUM(E170:E176)</f>
        <v>681</v>
      </c>
      <c r="F169" s="122">
        <f t="shared" ref="F169:I169" si="41">SUM(F170:F176)</f>
        <v>531</v>
      </c>
      <c r="G169" s="122">
        <f t="shared" si="41"/>
        <v>700</v>
      </c>
      <c r="H169" s="122">
        <f t="shared" si="41"/>
        <v>1137</v>
      </c>
      <c r="I169" s="122">
        <f t="shared" si="41"/>
        <v>437</v>
      </c>
    </row>
    <row r="170" spans="1:9" x14ac:dyDescent="0.25">
      <c r="A170" s="9"/>
      <c r="B170" s="9"/>
      <c r="C170" s="74">
        <v>11</v>
      </c>
      <c r="D170" s="75" t="s">
        <v>12</v>
      </c>
      <c r="E170" s="154"/>
      <c r="F170" s="144"/>
      <c r="G170" s="144"/>
      <c r="H170" s="144"/>
      <c r="I170" s="144">
        <f>H170-G170</f>
        <v>0</v>
      </c>
    </row>
    <row r="171" spans="1:9" x14ac:dyDescent="0.25">
      <c r="A171" s="9"/>
      <c r="B171" s="9"/>
      <c r="C171" s="77">
        <v>31</v>
      </c>
      <c r="D171" s="78" t="s">
        <v>36</v>
      </c>
      <c r="E171" s="155"/>
      <c r="F171" s="145"/>
      <c r="G171" s="145"/>
      <c r="H171" s="145"/>
      <c r="I171" s="145">
        <f t="shared" ref="I171:I176" si="42">H171-G171</f>
        <v>0</v>
      </c>
    </row>
    <row r="172" spans="1:9" x14ac:dyDescent="0.25">
      <c r="A172" s="9"/>
      <c r="B172" s="9"/>
      <c r="C172" s="80">
        <v>43</v>
      </c>
      <c r="D172" s="79" t="s">
        <v>63</v>
      </c>
      <c r="E172" s="150"/>
      <c r="F172" s="150"/>
      <c r="G172" s="150"/>
      <c r="H172" s="150"/>
      <c r="I172" s="146">
        <f t="shared" si="42"/>
        <v>0</v>
      </c>
    </row>
    <row r="173" spans="1:9" s="33" customFormat="1" x14ac:dyDescent="0.25">
      <c r="A173" s="10"/>
      <c r="B173" s="10"/>
      <c r="C173" s="83">
        <v>44</v>
      </c>
      <c r="D173" s="82" t="s">
        <v>52</v>
      </c>
      <c r="E173" s="151">
        <v>681</v>
      </c>
      <c r="F173" s="147">
        <v>531</v>
      </c>
      <c r="G173" s="147">
        <v>700</v>
      </c>
      <c r="H173" s="147">
        <v>1050</v>
      </c>
      <c r="I173" s="147">
        <f t="shared" si="42"/>
        <v>350</v>
      </c>
    </row>
    <row r="174" spans="1:9" x14ac:dyDescent="0.25">
      <c r="A174" s="8"/>
      <c r="B174" s="13"/>
      <c r="C174" s="85">
        <v>51</v>
      </c>
      <c r="D174" s="85" t="s">
        <v>91</v>
      </c>
      <c r="E174" s="157"/>
      <c r="F174" s="152"/>
      <c r="G174" s="152"/>
      <c r="H174" s="152"/>
      <c r="I174" s="148">
        <f t="shared" si="42"/>
        <v>0</v>
      </c>
    </row>
    <row r="175" spans="1:9" s="33" customFormat="1" x14ac:dyDescent="0.25">
      <c r="A175" s="10"/>
      <c r="B175" s="10"/>
      <c r="C175" s="88">
        <v>52</v>
      </c>
      <c r="D175" s="89" t="s">
        <v>41</v>
      </c>
      <c r="E175" s="153"/>
      <c r="F175" s="149"/>
      <c r="G175" s="149"/>
      <c r="H175" s="149">
        <v>87</v>
      </c>
      <c r="I175" s="149">
        <f t="shared" si="42"/>
        <v>87</v>
      </c>
    </row>
    <row r="176" spans="1:9" s="33" customFormat="1" x14ac:dyDescent="0.25">
      <c r="A176" s="10"/>
      <c r="B176" s="10"/>
      <c r="C176" s="179">
        <v>61</v>
      </c>
      <c r="D176" s="179" t="s">
        <v>181</v>
      </c>
      <c r="E176" s="181"/>
      <c r="F176" s="183"/>
      <c r="G176" s="183"/>
      <c r="H176" s="183"/>
      <c r="I176" s="183">
        <f t="shared" si="42"/>
        <v>0</v>
      </c>
    </row>
    <row r="177" spans="1:9" s="34" customFormat="1" ht="25.5" x14ac:dyDescent="0.25">
      <c r="A177" s="9"/>
      <c r="B177" s="9">
        <v>3221</v>
      </c>
      <c r="C177" s="9"/>
      <c r="D177" s="37" t="s">
        <v>61</v>
      </c>
      <c r="E177" s="122">
        <f>SUM(E178:E184)</f>
        <v>8601</v>
      </c>
      <c r="F177" s="122">
        <f t="shared" ref="F177:I177" si="43">SUM(F178:F184)</f>
        <v>5840</v>
      </c>
      <c r="G177" s="122">
        <f t="shared" si="43"/>
        <v>5580</v>
      </c>
      <c r="H177" s="122">
        <f t="shared" si="43"/>
        <v>9143</v>
      </c>
      <c r="I177" s="122">
        <f t="shared" si="43"/>
        <v>3563</v>
      </c>
    </row>
    <row r="178" spans="1:9" x14ac:dyDescent="0.25">
      <c r="A178" s="9"/>
      <c r="B178" s="9"/>
      <c r="C178" s="74">
        <v>11</v>
      </c>
      <c r="D178" s="75" t="s">
        <v>12</v>
      </c>
      <c r="E178" s="154"/>
      <c r="F178" s="144"/>
      <c r="G178" s="144"/>
      <c r="H178" s="144"/>
      <c r="I178" s="144">
        <f>H178-G178</f>
        <v>0</v>
      </c>
    </row>
    <row r="179" spans="1:9" x14ac:dyDescent="0.25">
      <c r="A179" s="9"/>
      <c r="B179" s="9"/>
      <c r="C179" s="77">
        <v>31</v>
      </c>
      <c r="D179" s="78" t="s">
        <v>36</v>
      </c>
      <c r="E179" s="155">
        <v>2041</v>
      </c>
      <c r="F179" s="145">
        <v>1195</v>
      </c>
      <c r="G179" s="145">
        <v>1200</v>
      </c>
      <c r="H179" s="145">
        <v>1700</v>
      </c>
      <c r="I179" s="145">
        <f t="shared" ref="I179:I184" si="44">H179-G179</f>
        <v>500</v>
      </c>
    </row>
    <row r="180" spans="1:9" x14ac:dyDescent="0.25">
      <c r="A180" s="9"/>
      <c r="B180" s="9"/>
      <c r="C180" s="80">
        <v>43</v>
      </c>
      <c r="D180" s="79" t="s">
        <v>63</v>
      </c>
      <c r="E180" s="150">
        <v>3718</v>
      </c>
      <c r="F180" s="150"/>
      <c r="G180" s="150"/>
      <c r="H180" s="150">
        <v>20</v>
      </c>
      <c r="I180" s="146">
        <f t="shared" si="44"/>
        <v>20</v>
      </c>
    </row>
    <row r="181" spans="1:9" x14ac:dyDescent="0.25">
      <c r="A181" s="9"/>
      <c r="B181" s="9"/>
      <c r="C181" s="83">
        <v>44</v>
      </c>
      <c r="D181" s="82" t="s">
        <v>52</v>
      </c>
      <c r="E181" s="151">
        <v>2842</v>
      </c>
      <c r="F181" s="147">
        <v>4645</v>
      </c>
      <c r="G181" s="147">
        <v>4380</v>
      </c>
      <c r="H181" s="147">
        <v>7420</v>
      </c>
      <c r="I181" s="147">
        <f t="shared" si="44"/>
        <v>3040</v>
      </c>
    </row>
    <row r="182" spans="1:9" x14ac:dyDescent="0.25">
      <c r="A182" s="8"/>
      <c r="B182" s="13"/>
      <c r="C182" s="85">
        <v>51</v>
      </c>
      <c r="D182" s="85" t="s">
        <v>91</v>
      </c>
      <c r="E182" s="157"/>
      <c r="F182" s="152"/>
      <c r="G182" s="152"/>
      <c r="H182" s="152"/>
      <c r="I182" s="148">
        <f t="shared" si="44"/>
        <v>0</v>
      </c>
    </row>
    <row r="183" spans="1:9" s="33" customFormat="1" x14ac:dyDescent="0.25">
      <c r="A183" s="10"/>
      <c r="B183" s="10"/>
      <c r="C183" s="88">
        <v>52</v>
      </c>
      <c r="D183" s="89" t="s">
        <v>41</v>
      </c>
      <c r="E183" s="153"/>
      <c r="F183" s="149"/>
      <c r="G183" s="149"/>
      <c r="H183" s="149">
        <v>3</v>
      </c>
      <c r="I183" s="149">
        <f t="shared" si="44"/>
        <v>3</v>
      </c>
    </row>
    <row r="184" spans="1:9" s="33" customFormat="1" x14ac:dyDescent="0.25">
      <c r="A184" s="10"/>
      <c r="B184" s="10"/>
      <c r="C184" s="179">
        <v>61</v>
      </c>
      <c r="D184" s="179" t="s">
        <v>181</v>
      </c>
      <c r="E184" s="181"/>
      <c r="F184" s="183"/>
      <c r="G184" s="183"/>
      <c r="H184" s="183"/>
      <c r="I184" s="183">
        <f t="shared" si="44"/>
        <v>0</v>
      </c>
    </row>
    <row r="185" spans="1:9" s="34" customFormat="1" x14ac:dyDescent="0.25">
      <c r="A185" s="9"/>
      <c r="B185" s="9">
        <v>3222</v>
      </c>
      <c r="C185" s="9"/>
      <c r="D185" s="37" t="s">
        <v>62</v>
      </c>
      <c r="E185" s="122">
        <f>SUM(E186:E192)</f>
        <v>21766</v>
      </c>
      <c r="F185" s="122">
        <f t="shared" ref="F185:I185" si="45">SUM(F186:F192)</f>
        <v>44462</v>
      </c>
      <c r="G185" s="122">
        <f t="shared" si="45"/>
        <v>44860</v>
      </c>
      <c r="H185" s="122">
        <f t="shared" si="45"/>
        <v>40714</v>
      </c>
      <c r="I185" s="122">
        <f t="shared" si="45"/>
        <v>-4146</v>
      </c>
    </row>
    <row r="186" spans="1:9" x14ac:dyDescent="0.25">
      <c r="A186" s="9"/>
      <c r="B186" s="9"/>
      <c r="C186" s="74">
        <v>11</v>
      </c>
      <c r="D186" s="75" t="s">
        <v>12</v>
      </c>
      <c r="E186" s="154"/>
      <c r="F186" s="144"/>
      <c r="G186" s="144">
        <v>150</v>
      </c>
      <c r="H186" s="144">
        <v>108</v>
      </c>
      <c r="I186" s="144">
        <f>H186-G186</f>
        <v>-42</v>
      </c>
    </row>
    <row r="187" spans="1:9" x14ac:dyDescent="0.25">
      <c r="A187" s="9"/>
      <c r="B187" s="9"/>
      <c r="C187" s="77">
        <v>31</v>
      </c>
      <c r="D187" s="78" t="s">
        <v>36</v>
      </c>
      <c r="E187" s="155"/>
      <c r="F187" s="145"/>
      <c r="G187" s="145"/>
      <c r="H187" s="145"/>
      <c r="I187" s="145">
        <f t="shared" ref="I187:I192" si="46">H187-G187</f>
        <v>0</v>
      </c>
    </row>
    <row r="188" spans="1:9" x14ac:dyDescent="0.25">
      <c r="A188" s="9"/>
      <c r="B188" s="9"/>
      <c r="C188" s="80">
        <v>43</v>
      </c>
      <c r="D188" s="81" t="s">
        <v>63</v>
      </c>
      <c r="E188" s="150">
        <v>20788</v>
      </c>
      <c r="F188" s="146"/>
      <c r="G188" s="146">
        <v>2000</v>
      </c>
      <c r="H188" s="146">
        <v>2000</v>
      </c>
      <c r="I188" s="146">
        <f t="shared" si="46"/>
        <v>0</v>
      </c>
    </row>
    <row r="189" spans="1:9" x14ac:dyDescent="0.25">
      <c r="A189" s="9"/>
      <c r="B189" s="9"/>
      <c r="C189" s="83">
        <v>44</v>
      </c>
      <c r="D189" s="82" t="s">
        <v>52</v>
      </c>
      <c r="E189" s="151">
        <v>978</v>
      </c>
      <c r="F189" s="147">
        <v>199</v>
      </c>
      <c r="G189" s="147">
        <v>710</v>
      </c>
      <c r="H189" s="147">
        <v>500</v>
      </c>
      <c r="I189" s="147">
        <f t="shared" si="46"/>
        <v>-210</v>
      </c>
    </row>
    <row r="190" spans="1:9" x14ac:dyDescent="0.25">
      <c r="A190" s="9"/>
      <c r="B190" s="9"/>
      <c r="C190" s="86">
        <v>51</v>
      </c>
      <c r="D190" s="87" t="s">
        <v>91</v>
      </c>
      <c r="E190" s="152"/>
      <c r="F190" s="152">
        <v>1792</v>
      </c>
      <c r="G190" s="152">
        <v>2000</v>
      </c>
      <c r="H190" s="152">
        <v>2100</v>
      </c>
      <c r="I190" s="148">
        <f t="shared" si="46"/>
        <v>100</v>
      </c>
    </row>
    <row r="191" spans="1:9" x14ac:dyDescent="0.25">
      <c r="A191" s="9"/>
      <c r="B191" s="9"/>
      <c r="C191" s="88">
        <v>52</v>
      </c>
      <c r="D191" s="89" t="s">
        <v>41</v>
      </c>
      <c r="E191" s="153"/>
      <c r="F191" s="153">
        <v>42471</v>
      </c>
      <c r="G191" s="153">
        <v>40000</v>
      </c>
      <c r="H191" s="153">
        <v>36006</v>
      </c>
      <c r="I191" s="149">
        <f t="shared" si="46"/>
        <v>-3994</v>
      </c>
    </row>
    <row r="192" spans="1:9" x14ac:dyDescent="0.25">
      <c r="A192" s="9"/>
      <c r="B192" s="9"/>
      <c r="C192" s="179">
        <v>61</v>
      </c>
      <c r="D192" s="179" t="s">
        <v>181</v>
      </c>
      <c r="E192" s="181"/>
      <c r="F192" s="181"/>
      <c r="G192" s="181"/>
      <c r="H192" s="181"/>
      <c r="I192" s="183">
        <f t="shared" si="46"/>
        <v>0</v>
      </c>
    </row>
    <row r="193" spans="1:9" s="34" customFormat="1" x14ac:dyDescent="0.25">
      <c r="A193" s="9"/>
      <c r="B193" s="9">
        <v>3223</v>
      </c>
      <c r="C193" s="9"/>
      <c r="D193" s="37" t="s">
        <v>64</v>
      </c>
      <c r="E193" s="122">
        <f>SUM(E194:E200)</f>
        <v>10714</v>
      </c>
      <c r="F193" s="122">
        <f t="shared" ref="F193:I193" si="47">SUM(F194:F200)</f>
        <v>12834</v>
      </c>
      <c r="G193" s="122">
        <f t="shared" si="47"/>
        <v>10550</v>
      </c>
      <c r="H193" s="122">
        <f t="shared" si="47"/>
        <v>23680</v>
      </c>
      <c r="I193" s="122">
        <f t="shared" si="47"/>
        <v>13130</v>
      </c>
    </row>
    <row r="194" spans="1:9" x14ac:dyDescent="0.25">
      <c r="A194" s="9"/>
      <c r="B194" s="9"/>
      <c r="C194" s="74">
        <v>11</v>
      </c>
      <c r="D194" s="75" t="s">
        <v>12</v>
      </c>
      <c r="E194" s="154"/>
      <c r="F194" s="144"/>
      <c r="G194" s="144"/>
      <c r="H194" s="144"/>
      <c r="I194" s="144">
        <f>H194-G194</f>
        <v>0</v>
      </c>
    </row>
    <row r="195" spans="1:9" x14ac:dyDescent="0.25">
      <c r="A195" s="9"/>
      <c r="B195" s="9"/>
      <c r="C195" s="77">
        <v>31</v>
      </c>
      <c r="D195" s="78" t="s">
        <v>36</v>
      </c>
      <c r="E195" s="155"/>
      <c r="F195" s="145"/>
      <c r="G195" s="145"/>
      <c r="H195" s="145"/>
      <c r="I195" s="145">
        <f t="shared" ref="I195:I200" si="48">H195-G195</f>
        <v>0</v>
      </c>
    </row>
    <row r="196" spans="1:9" x14ac:dyDescent="0.25">
      <c r="A196" s="9"/>
      <c r="B196" s="9"/>
      <c r="C196" s="80">
        <v>43</v>
      </c>
      <c r="D196" s="81" t="s">
        <v>63</v>
      </c>
      <c r="E196" s="150"/>
      <c r="F196" s="146"/>
      <c r="G196" s="146"/>
      <c r="H196" s="146"/>
      <c r="I196" s="146">
        <f t="shared" si="48"/>
        <v>0</v>
      </c>
    </row>
    <row r="197" spans="1:9" s="33" customFormat="1" x14ac:dyDescent="0.25">
      <c r="A197" s="10"/>
      <c r="B197" s="10"/>
      <c r="C197" s="83">
        <v>44</v>
      </c>
      <c r="D197" s="82" t="s">
        <v>52</v>
      </c>
      <c r="E197" s="151">
        <v>10714</v>
      </c>
      <c r="F197" s="147">
        <v>12834</v>
      </c>
      <c r="G197" s="147">
        <v>10550</v>
      </c>
      <c r="H197" s="147">
        <v>23680</v>
      </c>
      <c r="I197" s="147">
        <f t="shared" si="48"/>
        <v>13130</v>
      </c>
    </row>
    <row r="198" spans="1:9" x14ac:dyDescent="0.25">
      <c r="A198" s="9"/>
      <c r="B198" s="9"/>
      <c r="C198" s="86">
        <v>51</v>
      </c>
      <c r="D198" s="87" t="s">
        <v>91</v>
      </c>
      <c r="E198" s="152"/>
      <c r="F198" s="152"/>
      <c r="G198" s="152"/>
      <c r="H198" s="152"/>
      <c r="I198" s="148">
        <f t="shared" si="48"/>
        <v>0</v>
      </c>
    </row>
    <row r="199" spans="1:9" x14ac:dyDescent="0.25">
      <c r="A199" s="9"/>
      <c r="B199" s="9"/>
      <c r="C199" s="88">
        <v>52</v>
      </c>
      <c r="D199" s="89" t="s">
        <v>41</v>
      </c>
      <c r="E199" s="153"/>
      <c r="F199" s="153"/>
      <c r="G199" s="153"/>
      <c r="H199" s="153"/>
      <c r="I199" s="149">
        <f t="shared" si="48"/>
        <v>0</v>
      </c>
    </row>
    <row r="200" spans="1:9" x14ac:dyDescent="0.25">
      <c r="A200" s="9"/>
      <c r="B200" s="9"/>
      <c r="C200" s="179">
        <v>61</v>
      </c>
      <c r="D200" s="179" t="s">
        <v>181</v>
      </c>
      <c r="E200" s="181"/>
      <c r="F200" s="181"/>
      <c r="G200" s="181"/>
      <c r="H200" s="181"/>
      <c r="I200" s="183">
        <f t="shared" si="48"/>
        <v>0</v>
      </c>
    </row>
    <row r="201" spans="1:9" s="34" customFormat="1" ht="25.5" x14ac:dyDescent="0.25">
      <c r="A201" s="9"/>
      <c r="B201" s="9">
        <v>3224</v>
      </c>
      <c r="C201" s="9"/>
      <c r="D201" s="37" t="s">
        <v>65</v>
      </c>
      <c r="E201" s="122">
        <f>SUM(E202:E208)</f>
        <v>1003</v>
      </c>
      <c r="F201" s="122">
        <f t="shared" ref="F201:I201" si="49">SUM(F202:F208)</f>
        <v>2190</v>
      </c>
      <c r="G201" s="122">
        <f t="shared" si="49"/>
        <v>880</v>
      </c>
      <c r="H201" s="122">
        <f t="shared" si="49"/>
        <v>410</v>
      </c>
      <c r="I201" s="122">
        <f t="shared" si="49"/>
        <v>-470</v>
      </c>
    </row>
    <row r="202" spans="1:9" x14ac:dyDescent="0.25">
      <c r="A202" s="9"/>
      <c r="B202" s="9"/>
      <c r="C202" s="74">
        <v>11</v>
      </c>
      <c r="D202" s="75" t="s">
        <v>12</v>
      </c>
      <c r="E202" s="154"/>
      <c r="F202" s="144"/>
      <c r="G202" s="144"/>
      <c r="H202" s="144"/>
      <c r="I202" s="144">
        <f>H202-G202</f>
        <v>0</v>
      </c>
    </row>
    <row r="203" spans="1:9" x14ac:dyDescent="0.25">
      <c r="A203" s="9"/>
      <c r="B203" s="9"/>
      <c r="C203" s="77">
        <v>31</v>
      </c>
      <c r="D203" s="78" t="s">
        <v>36</v>
      </c>
      <c r="E203" s="155">
        <v>96</v>
      </c>
      <c r="F203" s="145">
        <v>1195</v>
      </c>
      <c r="G203" s="145">
        <v>600</v>
      </c>
      <c r="H203" s="145"/>
      <c r="I203" s="145">
        <f t="shared" ref="I203:I208" si="50">H203-G203</f>
        <v>-600</v>
      </c>
    </row>
    <row r="204" spans="1:9" x14ac:dyDescent="0.25">
      <c r="A204" s="9"/>
      <c r="B204" s="9"/>
      <c r="C204" s="80">
        <v>43</v>
      </c>
      <c r="D204" s="79" t="s">
        <v>63</v>
      </c>
      <c r="E204" s="150"/>
      <c r="F204" s="150"/>
      <c r="G204" s="150"/>
      <c r="H204" s="150"/>
      <c r="I204" s="146">
        <f t="shared" si="50"/>
        <v>0</v>
      </c>
    </row>
    <row r="205" spans="1:9" x14ac:dyDescent="0.25">
      <c r="A205" s="9"/>
      <c r="B205" s="9"/>
      <c r="C205" s="83">
        <v>44</v>
      </c>
      <c r="D205" s="82" t="s">
        <v>52</v>
      </c>
      <c r="E205" s="151">
        <v>907</v>
      </c>
      <c r="F205" s="147">
        <v>995</v>
      </c>
      <c r="G205" s="147">
        <v>280</v>
      </c>
      <c r="H205" s="147">
        <v>410</v>
      </c>
      <c r="I205" s="147">
        <f t="shared" si="50"/>
        <v>130</v>
      </c>
    </row>
    <row r="206" spans="1:9" x14ac:dyDescent="0.25">
      <c r="A206" s="8"/>
      <c r="B206" s="13"/>
      <c r="C206" s="85">
        <v>51</v>
      </c>
      <c r="D206" s="85" t="s">
        <v>91</v>
      </c>
      <c r="E206" s="157"/>
      <c r="F206" s="152"/>
      <c r="G206" s="152"/>
      <c r="H206" s="152"/>
      <c r="I206" s="148">
        <f t="shared" si="50"/>
        <v>0</v>
      </c>
    </row>
    <row r="207" spans="1:9" s="33" customFormat="1" x14ac:dyDescent="0.25">
      <c r="A207" s="10"/>
      <c r="B207" s="10"/>
      <c r="C207" s="88">
        <v>52</v>
      </c>
      <c r="D207" s="89" t="s">
        <v>41</v>
      </c>
      <c r="E207" s="153"/>
      <c r="F207" s="149"/>
      <c r="G207" s="149"/>
      <c r="H207" s="149"/>
      <c r="I207" s="149">
        <f t="shared" si="50"/>
        <v>0</v>
      </c>
    </row>
    <row r="208" spans="1:9" s="33" customFormat="1" x14ac:dyDescent="0.25">
      <c r="A208" s="10"/>
      <c r="B208" s="10"/>
      <c r="C208" s="179">
        <v>61</v>
      </c>
      <c r="D208" s="179" t="s">
        <v>181</v>
      </c>
      <c r="E208" s="181"/>
      <c r="F208" s="183"/>
      <c r="G208" s="183"/>
      <c r="H208" s="183"/>
      <c r="I208" s="183">
        <f t="shared" si="50"/>
        <v>0</v>
      </c>
    </row>
    <row r="209" spans="1:9" s="34" customFormat="1" x14ac:dyDescent="0.25">
      <c r="A209" s="9"/>
      <c r="B209" s="9">
        <v>3225</v>
      </c>
      <c r="C209" s="9"/>
      <c r="D209" s="37" t="s">
        <v>66</v>
      </c>
      <c r="E209" s="122">
        <f>SUM(E210:E216)</f>
        <v>808</v>
      </c>
      <c r="F209" s="122">
        <f t="shared" ref="F209:I209" si="51">SUM(F210:F216)</f>
        <v>796</v>
      </c>
      <c r="G209" s="122">
        <f t="shared" si="51"/>
        <v>400</v>
      </c>
      <c r="H209" s="122">
        <f t="shared" si="51"/>
        <v>2616</v>
      </c>
      <c r="I209" s="122">
        <f t="shared" si="51"/>
        <v>2216</v>
      </c>
    </row>
    <row r="210" spans="1:9" x14ac:dyDescent="0.25">
      <c r="A210" s="9"/>
      <c r="B210" s="9"/>
      <c r="C210" s="74">
        <v>11</v>
      </c>
      <c r="D210" s="75" t="s">
        <v>12</v>
      </c>
      <c r="E210" s="154"/>
      <c r="F210" s="144"/>
      <c r="G210" s="144"/>
      <c r="H210" s="144"/>
      <c r="I210" s="144">
        <f>H210-G210</f>
        <v>0</v>
      </c>
    </row>
    <row r="211" spans="1:9" x14ac:dyDescent="0.25">
      <c r="A211" s="9"/>
      <c r="B211" s="9"/>
      <c r="C211" s="77">
        <v>31</v>
      </c>
      <c r="D211" s="78" t="s">
        <v>36</v>
      </c>
      <c r="E211" s="155"/>
      <c r="F211" s="145"/>
      <c r="G211" s="145"/>
      <c r="H211" s="145"/>
      <c r="I211" s="145">
        <f t="shared" ref="I211:I216" si="52">H211-G211</f>
        <v>0</v>
      </c>
    </row>
    <row r="212" spans="1:9" x14ac:dyDescent="0.25">
      <c r="A212" s="9"/>
      <c r="B212" s="9"/>
      <c r="C212" s="80">
        <v>43</v>
      </c>
      <c r="D212" s="79" t="s">
        <v>63</v>
      </c>
      <c r="E212" s="150"/>
      <c r="F212" s="150"/>
      <c r="G212" s="150"/>
      <c r="H212" s="150">
        <v>400</v>
      </c>
      <c r="I212" s="146">
        <f t="shared" si="52"/>
        <v>400</v>
      </c>
    </row>
    <row r="213" spans="1:9" x14ac:dyDescent="0.25">
      <c r="A213" s="9"/>
      <c r="B213" s="9"/>
      <c r="C213" s="83">
        <v>44</v>
      </c>
      <c r="D213" s="82" t="s">
        <v>52</v>
      </c>
      <c r="E213" s="151">
        <v>808</v>
      </c>
      <c r="F213" s="147">
        <v>796</v>
      </c>
      <c r="G213" s="147">
        <v>400</v>
      </c>
      <c r="H213" s="147">
        <v>100</v>
      </c>
      <c r="I213" s="147">
        <f t="shared" si="52"/>
        <v>-300</v>
      </c>
    </row>
    <row r="214" spans="1:9" x14ac:dyDescent="0.25">
      <c r="A214" s="8"/>
      <c r="B214" s="13"/>
      <c r="C214" s="85">
        <v>51</v>
      </c>
      <c r="D214" s="85" t="s">
        <v>91</v>
      </c>
      <c r="E214" s="157"/>
      <c r="F214" s="152"/>
      <c r="G214" s="152"/>
      <c r="H214" s="152"/>
      <c r="I214" s="148">
        <f t="shared" si="52"/>
        <v>0</v>
      </c>
    </row>
    <row r="215" spans="1:9" s="33" customFormat="1" x14ac:dyDescent="0.25">
      <c r="A215" s="10"/>
      <c r="B215" s="10"/>
      <c r="C215" s="88">
        <v>52</v>
      </c>
      <c r="D215" s="89" t="s">
        <v>41</v>
      </c>
      <c r="E215" s="153"/>
      <c r="F215" s="149"/>
      <c r="G215" s="149"/>
      <c r="H215" s="149">
        <v>316</v>
      </c>
      <c r="I215" s="149">
        <f t="shared" si="52"/>
        <v>316</v>
      </c>
    </row>
    <row r="216" spans="1:9" s="33" customFormat="1" x14ac:dyDescent="0.25">
      <c r="A216" s="10"/>
      <c r="B216" s="10"/>
      <c r="C216" s="179">
        <v>61</v>
      </c>
      <c r="D216" s="179" t="s">
        <v>181</v>
      </c>
      <c r="E216" s="181"/>
      <c r="F216" s="183"/>
      <c r="G216" s="183"/>
      <c r="H216" s="183">
        <v>1800</v>
      </c>
      <c r="I216" s="183">
        <f t="shared" si="52"/>
        <v>1800</v>
      </c>
    </row>
    <row r="217" spans="1:9" s="34" customFormat="1" ht="25.5" x14ac:dyDescent="0.25">
      <c r="A217" s="9"/>
      <c r="B217" s="9">
        <v>3227</v>
      </c>
      <c r="C217" s="9"/>
      <c r="D217" s="37" t="s">
        <v>67</v>
      </c>
      <c r="E217" s="122">
        <f>SUM(E218:E224)</f>
        <v>0</v>
      </c>
      <c r="F217" s="122">
        <f t="shared" ref="F217:I217" si="53">SUM(F218:F224)</f>
        <v>0</v>
      </c>
      <c r="G217" s="122">
        <f t="shared" si="53"/>
        <v>180</v>
      </c>
      <c r="H217" s="122">
        <f t="shared" si="53"/>
        <v>1050</v>
      </c>
      <c r="I217" s="122">
        <f t="shared" si="53"/>
        <v>870</v>
      </c>
    </row>
    <row r="218" spans="1:9" x14ac:dyDescent="0.25">
      <c r="A218" s="9"/>
      <c r="B218" s="9"/>
      <c r="C218" s="74">
        <v>11</v>
      </c>
      <c r="D218" s="75" t="s">
        <v>12</v>
      </c>
      <c r="E218" s="154"/>
      <c r="F218" s="144"/>
      <c r="G218" s="144"/>
      <c r="H218" s="144"/>
      <c r="I218" s="144">
        <f>H218-G218</f>
        <v>0</v>
      </c>
    </row>
    <row r="219" spans="1:9" x14ac:dyDescent="0.25">
      <c r="A219" s="9"/>
      <c r="B219" s="9"/>
      <c r="C219" s="77">
        <v>31</v>
      </c>
      <c r="D219" s="78" t="s">
        <v>36</v>
      </c>
      <c r="E219" s="155"/>
      <c r="F219" s="145"/>
      <c r="G219" s="145"/>
      <c r="H219" s="145"/>
      <c r="I219" s="145">
        <f t="shared" ref="I219:I224" si="54">H219-G219</f>
        <v>0</v>
      </c>
    </row>
    <row r="220" spans="1:9" x14ac:dyDescent="0.25">
      <c r="A220" s="9"/>
      <c r="B220" s="9"/>
      <c r="C220" s="80">
        <v>43</v>
      </c>
      <c r="D220" s="79" t="s">
        <v>63</v>
      </c>
      <c r="E220" s="150"/>
      <c r="F220" s="150"/>
      <c r="G220" s="150"/>
      <c r="H220" s="150"/>
      <c r="I220" s="146">
        <f t="shared" si="54"/>
        <v>0</v>
      </c>
    </row>
    <row r="221" spans="1:9" x14ac:dyDescent="0.25">
      <c r="A221" s="9"/>
      <c r="B221" s="9"/>
      <c r="C221" s="83">
        <v>44</v>
      </c>
      <c r="D221" s="82" t="s">
        <v>52</v>
      </c>
      <c r="E221" s="151"/>
      <c r="F221" s="147"/>
      <c r="G221" s="147">
        <v>180</v>
      </c>
      <c r="H221" s="147">
        <v>1050</v>
      </c>
      <c r="I221" s="147">
        <f t="shared" si="54"/>
        <v>870</v>
      </c>
    </row>
    <row r="222" spans="1:9" x14ac:dyDescent="0.25">
      <c r="A222" s="8"/>
      <c r="B222" s="13"/>
      <c r="C222" s="85">
        <v>51</v>
      </c>
      <c r="D222" s="85" t="s">
        <v>91</v>
      </c>
      <c r="E222" s="157"/>
      <c r="F222" s="152"/>
      <c r="G222" s="152"/>
      <c r="H222" s="152"/>
      <c r="I222" s="148">
        <f t="shared" si="54"/>
        <v>0</v>
      </c>
    </row>
    <row r="223" spans="1:9" s="33" customFormat="1" x14ac:dyDescent="0.25">
      <c r="A223" s="10"/>
      <c r="B223" s="10"/>
      <c r="C223" s="88">
        <v>52</v>
      </c>
      <c r="D223" s="89" t="s">
        <v>41</v>
      </c>
      <c r="E223" s="153"/>
      <c r="F223" s="149"/>
      <c r="G223" s="149"/>
      <c r="H223" s="149"/>
      <c r="I223" s="149">
        <f t="shared" si="54"/>
        <v>0</v>
      </c>
    </row>
    <row r="224" spans="1:9" s="33" customFormat="1" x14ac:dyDescent="0.25">
      <c r="A224" s="10"/>
      <c r="B224" s="10"/>
      <c r="C224" s="179">
        <v>61</v>
      </c>
      <c r="D224" s="179" t="s">
        <v>181</v>
      </c>
      <c r="E224" s="181"/>
      <c r="F224" s="183"/>
      <c r="G224" s="183"/>
      <c r="H224" s="183"/>
      <c r="I224" s="183">
        <f t="shared" si="54"/>
        <v>0</v>
      </c>
    </row>
    <row r="225" spans="1:9" s="34" customFormat="1" ht="25.5" x14ac:dyDescent="0.25">
      <c r="A225" s="9"/>
      <c r="B225" s="9">
        <v>3231</v>
      </c>
      <c r="C225" s="9"/>
      <c r="D225" s="37" t="s">
        <v>68</v>
      </c>
      <c r="E225" s="122">
        <f>SUM(E226:E232)</f>
        <v>1800</v>
      </c>
      <c r="F225" s="122">
        <f t="shared" ref="F225:I225" si="55">SUM(F226:F232)</f>
        <v>1686</v>
      </c>
      <c r="G225" s="122">
        <f t="shared" si="55"/>
        <v>1720</v>
      </c>
      <c r="H225" s="122">
        <f t="shared" si="55"/>
        <v>3530</v>
      </c>
      <c r="I225" s="122">
        <f t="shared" si="55"/>
        <v>1810</v>
      </c>
    </row>
    <row r="226" spans="1:9" x14ac:dyDescent="0.25">
      <c r="A226" s="9"/>
      <c r="B226" s="9"/>
      <c r="C226" s="74">
        <v>11</v>
      </c>
      <c r="D226" s="75" t="s">
        <v>12</v>
      </c>
      <c r="E226" s="154"/>
      <c r="F226" s="144"/>
      <c r="G226" s="144"/>
      <c r="H226" s="144"/>
      <c r="I226" s="144">
        <f>H226-G226</f>
        <v>0</v>
      </c>
    </row>
    <row r="227" spans="1:9" x14ac:dyDescent="0.25">
      <c r="A227" s="9"/>
      <c r="B227" s="9"/>
      <c r="C227" s="77">
        <v>31</v>
      </c>
      <c r="D227" s="78" t="s">
        <v>36</v>
      </c>
      <c r="E227" s="155"/>
      <c r="F227" s="145"/>
      <c r="G227" s="145"/>
      <c r="H227" s="145"/>
      <c r="I227" s="145">
        <f t="shared" ref="I227:I232" si="56">H227-G227</f>
        <v>0</v>
      </c>
    </row>
    <row r="228" spans="1:9" x14ac:dyDescent="0.25">
      <c r="A228" s="9"/>
      <c r="B228" s="9"/>
      <c r="C228" s="80">
        <v>43</v>
      </c>
      <c r="D228" s="79" t="s">
        <v>63</v>
      </c>
      <c r="E228" s="150"/>
      <c r="F228" s="150"/>
      <c r="G228" s="150">
        <v>530</v>
      </c>
      <c r="H228" s="150">
        <v>1650</v>
      </c>
      <c r="I228" s="146">
        <f t="shared" si="56"/>
        <v>1120</v>
      </c>
    </row>
    <row r="229" spans="1:9" x14ac:dyDescent="0.25">
      <c r="A229" s="9"/>
      <c r="B229" s="9"/>
      <c r="C229" s="83">
        <v>44</v>
      </c>
      <c r="D229" s="82" t="s">
        <v>52</v>
      </c>
      <c r="E229" s="151">
        <v>1800</v>
      </c>
      <c r="F229" s="147">
        <v>1686</v>
      </c>
      <c r="G229" s="147">
        <v>1190</v>
      </c>
      <c r="H229" s="147">
        <v>1880</v>
      </c>
      <c r="I229" s="147">
        <f t="shared" si="56"/>
        <v>690</v>
      </c>
    </row>
    <row r="230" spans="1:9" x14ac:dyDescent="0.25">
      <c r="A230" s="8"/>
      <c r="B230" s="13"/>
      <c r="C230" s="85">
        <v>51</v>
      </c>
      <c r="D230" s="85" t="s">
        <v>91</v>
      </c>
      <c r="E230" s="157"/>
      <c r="F230" s="152"/>
      <c r="G230" s="152"/>
      <c r="H230" s="152"/>
      <c r="I230" s="148">
        <f t="shared" si="56"/>
        <v>0</v>
      </c>
    </row>
    <row r="231" spans="1:9" s="33" customFormat="1" x14ac:dyDescent="0.25">
      <c r="A231" s="10"/>
      <c r="B231" s="10"/>
      <c r="C231" s="88">
        <v>52</v>
      </c>
      <c r="D231" s="89" t="s">
        <v>41</v>
      </c>
      <c r="E231" s="153"/>
      <c r="F231" s="149"/>
      <c r="G231" s="149"/>
      <c r="H231" s="149"/>
      <c r="I231" s="149">
        <f t="shared" si="56"/>
        <v>0</v>
      </c>
    </row>
    <row r="232" spans="1:9" s="33" customFormat="1" x14ac:dyDescent="0.25">
      <c r="A232" s="10"/>
      <c r="B232" s="10"/>
      <c r="C232" s="179">
        <v>61</v>
      </c>
      <c r="D232" s="179" t="s">
        <v>181</v>
      </c>
      <c r="E232" s="181"/>
      <c r="F232" s="183"/>
      <c r="G232" s="183"/>
      <c r="H232" s="183"/>
      <c r="I232" s="183">
        <f t="shared" si="56"/>
        <v>0</v>
      </c>
    </row>
    <row r="233" spans="1:9" s="34" customFormat="1" ht="25.5" x14ac:dyDescent="0.25">
      <c r="A233" s="9"/>
      <c r="B233" s="9">
        <v>3232</v>
      </c>
      <c r="C233" s="9"/>
      <c r="D233" s="37" t="s">
        <v>69</v>
      </c>
      <c r="E233" s="122">
        <f>SUM(E234:E240)</f>
        <v>5683</v>
      </c>
      <c r="F233" s="122">
        <f t="shared" ref="F233:I233" si="57">SUM(F234:F240)</f>
        <v>5425</v>
      </c>
      <c r="G233" s="122">
        <f t="shared" si="57"/>
        <v>1900</v>
      </c>
      <c r="H233" s="122">
        <f t="shared" si="57"/>
        <v>1985</v>
      </c>
      <c r="I233" s="122">
        <f t="shared" si="57"/>
        <v>85</v>
      </c>
    </row>
    <row r="234" spans="1:9" x14ac:dyDescent="0.25">
      <c r="A234" s="9"/>
      <c r="B234" s="9"/>
      <c r="C234" s="74">
        <v>11</v>
      </c>
      <c r="D234" s="75" t="s">
        <v>12</v>
      </c>
      <c r="E234" s="154"/>
      <c r="F234" s="144"/>
      <c r="G234" s="144"/>
      <c r="H234" s="144"/>
      <c r="I234" s="144">
        <f>H234-G234</f>
        <v>0</v>
      </c>
    </row>
    <row r="235" spans="1:9" x14ac:dyDescent="0.25">
      <c r="A235" s="9"/>
      <c r="B235" s="9"/>
      <c r="C235" s="77">
        <v>31</v>
      </c>
      <c r="D235" s="78" t="s">
        <v>36</v>
      </c>
      <c r="E235" s="155">
        <v>391</v>
      </c>
      <c r="F235" s="145">
        <v>780</v>
      </c>
      <c r="G235" s="145">
        <v>650</v>
      </c>
      <c r="H235" s="145"/>
      <c r="I235" s="145">
        <f t="shared" ref="I235:I240" si="58">H235-G235</f>
        <v>-650</v>
      </c>
    </row>
    <row r="236" spans="1:9" x14ac:dyDescent="0.25">
      <c r="A236" s="9"/>
      <c r="B236" s="9"/>
      <c r="C236" s="80">
        <v>43</v>
      </c>
      <c r="D236" s="79" t="s">
        <v>63</v>
      </c>
      <c r="E236" s="150"/>
      <c r="F236" s="150"/>
      <c r="G236" s="150">
        <v>500</v>
      </c>
      <c r="H236" s="150">
        <v>320</v>
      </c>
      <c r="I236" s="146">
        <f t="shared" si="58"/>
        <v>-180</v>
      </c>
    </row>
    <row r="237" spans="1:9" x14ac:dyDescent="0.25">
      <c r="A237" s="9"/>
      <c r="B237" s="9"/>
      <c r="C237" s="83">
        <v>44</v>
      </c>
      <c r="D237" s="82" t="s">
        <v>52</v>
      </c>
      <c r="E237" s="151">
        <v>5292</v>
      </c>
      <c r="F237" s="147">
        <v>4645</v>
      </c>
      <c r="G237" s="147">
        <v>750</v>
      </c>
      <c r="H237" s="147">
        <v>1665</v>
      </c>
      <c r="I237" s="147">
        <f t="shared" si="58"/>
        <v>915</v>
      </c>
    </row>
    <row r="238" spans="1:9" x14ac:dyDescent="0.25">
      <c r="A238" s="8"/>
      <c r="B238" s="13"/>
      <c r="C238" s="85">
        <v>51</v>
      </c>
      <c r="D238" s="85" t="s">
        <v>91</v>
      </c>
      <c r="E238" s="157"/>
      <c r="F238" s="152"/>
      <c r="G238" s="152"/>
      <c r="H238" s="152"/>
      <c r="I238" s="148">
        <f t="shared" si="58"/>
        <v>0</v>
      </c>
    </row>
    <row r="239" spans="1:9" s="33" customFormat="1" x14ac:dyDescent="0.25">
      <c r="A239" s="10"/>
      <c r="B239" s="10"/>
      <c r="C239" s="88">
        <v>52</v>
      </c>
      <c r="D239" s="89" t="s">
        <v>41</v>
      </c>
      <c r="E239" s="153"/>
      <c r="F239" s="149"/>
      <c r="G239" s="149"/>
      <c r="H239" s="149"/>
      <c r="I239" s="149">
        <f t="shared" si="58"/>
        <v>0</v>
      </c>
    </row>
    <row r="240" spans="1:9" s="33" customFormat="1" x14ac:dyDescent="0.25">
      <c r="A240" s="10"/>
      <c r="B240" s="10"/>
      <c r="C240" s="179">
        <v>61</v>
      </c>
      <c r="D240" s="179" t="s">
        <v>181</v>
      </c>
      <c r="E240" s="181"/>
      <c r="F240" s="183"/>
      <c r="G240" s="183"/>
      <c r="H240" s="183"/>
      <c r="I240" s="183">
        <f t="shared" si="58"/>
        <v>0</v>
      </c>
    </row>
    <row r="241" spans="1:9" s="34" customFormat="1" ht="25.5" x14ac:dyDescent="0.25">
      <c r="A241" s="9"/>
      <c r="B241" s="9">
        <v>3233</v>
      </c>
      <c r="C241" s="9"/>
      <c r="D241" s="37" t="s">
        <v>176</v>
      </c>
      <c r="E241" s="122">
        <f>SUM(E242:E248)</f>
        <v>0</v>
      </c>
      <c r="F241" s="122">
        <f t="shared" ref="F241:I241" si="59">SUM(F242:F248)</f>
        <v>0</v>
      </c>
      <c r="G241" s="122">
        <f t="shared" si="59"/>
        <v>0</v>
      </c>
      <c r="H241" s="122">
        <f t="shared" si="59"/>
        <v>0</v>
      </c>
      <c r="I241" s="122">
        <f t="shared" si="59"/>
        <v>0</v>
      </c>
    </row>
    <row r="242" spans="1:9" x14ac:dyDescent="0.25">
      <c r="A242" s="9"/>
      <c r="B242" s="9"/>
      <c r="C242" s="74">
        <v>11</v>
      </c>
      <c r="D242" s="75" t="s">
        <v>12</v>
      </c>
      <c r="E242" s="154"/>
      <c r="F242" s="144"/>
      <c r="G242" s="144"/>
      <c r="H242" s="144"/>
      <c r="I242" s="144">
        <f>H242-G242</f>
        <v>0</v>
      </c>
    </row>
    <row r="243" spans="1:9" x14ac:dyDescent="0.25">
      <c r="A243" s="9"/>
      <c r="B243" s="9"/>
      <c r="C243" s="77">
        <v>31</v>
      </c>
      <c r="D243" s="78" t="s">
        <v>36</v>
      </c>
      <c r="E243" s="155"/>
      <c r="F243" s="145"/>
      <c r="G243" s="145"/>
      <c r="H243" s="145"/>
      <c r="I243" s="145">
        <f t="shared" ref="I243:I248" si="60">H243-G243</f>
        <v>0</v>
      </c>
    </row>
    <row r="244" spans="1:9" x14ac:dyDescent="0.25">
      <c r="A244" s="9"/>
      <c r="B244" s="9"/>
      <c r="C244" s="80">
        <v>43</v>
      </c>
      <c r="D244" s="79" t="s">
        <v>63</v>
      </c>
      <c r="E244" s="150"/>
      <c r="F244" s="150"/>
      <c r="G244" s="150"/>
      <c r="H244" s="150"/>
      <c r="I244" s="146">
        <f t="shared" si="60"/>
        <v>0</v>
      </c>
    </row>
    <row r="245" spans="1:9" x14ac:dyDescent="0.25">
      <c r="A245" s="9"/>
      <c r="B245" s="9"/>
      <c r="C245" s="83">
        <v>44</v>
      </c>
      <c r="D245" s="82" t="s">
        <v>52</v>
      </c>
      <c r="E245" s="151"/>
      <c r="F245" s="147"/>
      <c r="G245" s="147"/>
      <c r="H245" s="147"/>
      <c r="I245" s="147">
        <f t="shared" si="60"/>
        <v>0</v>
      </c>
    </row>
    <row r="246" spans="1:9" x14ac:dyDescent="0.25">
      <c r="A246" s="8"/>
      <c r="B246" s="13"/>
      <c r="C246" s="85">
        <v>51</v>
      </c>
      <c r="D246" s="85" t="s">
        <v>91</v>
      </c>
      <c r="E246" s="157"/>
      <c r="F246" s="152"/>
      <c r="G246" s="152"/>
      <c r="H246" s="152"/>
      <c r="I246" s="148">
        <f t="shared" si="60"/>
        <v>0</v>
      </c>
    </row>
    <row r="247" spans="1:9" s="33" customFormat="1" x14ac:dyDescent="0.25">
      <c r="A247" s="10"/>
      <c r="B247" s="10"/>
      <c r="C247" s="88">
        <v>52</v>
      </c>
      <c r="D247" s="89" t="s">
        <v>41</v>
      </c>
      <c r="E247" s="153"/>
      <c r="F247" s="149"/>
      <c r="G247" s="149"/>
      <c r="H247" s="149"/>
      <c r="I247" s="149">
        <f t="shared" si="60"/>
        <v>0</v>
      </c>
    </row>
    <row r="248" spans="1:9" s="33" customFormat="1" x14ac:dyDescent="0.25">
      <c r="A248" s="10"/>
      <c r="B248" s="10"/>
      <c r="C248" s="179">
        <v>61</v>
      </c>
      <c r="D248" s="179" t="s">
        <v>181</v>
      </c>
      <c r="E248" s="181"/>
      <c r="F248" s="183"/>
      <c r="G248" s="183"/>
      <c r="H248" s="183"/>
      <c r="I248" s="183">
        <f t="shared" si="60"/>
        <v>0</v>
      </c>
    </row>
    <row r="249" spans="1:9" s="34" customFormat="1" x14ac:dyDescent="0.25">
      <c r="A249" s="9"/>
      <c r="B249" s="9">
        <v>3234</v>
      </c>
      <c r="C249" s="9"/>
      <c r="D249" s="37" t="s">
        <v>70</v>
      </c>
      <c r="E249" s="122">
        <f>SUM(E250:E256)</f>
        <v>2134</v>
      </c>
      <c r="F249" s="122">
        <f t="shared" ref="F249:I249" si="61">SUM(F250:F256)</f>
        <v>1540</v>
      </c>
      <c r="G249" s="122">
        <f t="shared" si="61"/>
        <v>2020</v>
      </c>
      <c r="H249" s="122">
        <f t="shared" si="61"/>
        <v>4590</v>
      </c>
      <c r="I249" s="122">
        <f t="shared" si="61"/>
        <v>2570</v>
      </c>
    </row>
    <row r="250" spans="1:9" x14ac:dyDescent="0.25">
      <c r="A250" s="9"/>
      <c r="B250" s="9"/>
      <c r="C250" s="74">
        <v>11</v>
      </c>
      <c r="D250" s="75" t="s">
        <v>12</v>
      </c>
      <c r="E250" s="154"/>
      <c r="F250" s="144"/>
      <c r="G250" s="144"/>
      <c r="H250" s="144"/>
      <c r="I250" s="144">
        <f>H250-G250</f>
        <v>0</v>
      </c>
    </row>
    <row r="251" spans="1:9" x14ac:dyDescent="0.25">
      <c r="A251" s="9"/>
      <c r="B251" s="9"/>
      <c r="C251" s="77">
        <v>31</v>
      </c>
      <c r="D251" s="78" t="s">
        <v>36</v>
      </c>
      <c r="E251" s="155"/>
      <c r="F251" s="145"/>
      <c r="G251" s="145"/>
      <c r="H251" s="145"/>
      <c r="I251" s="145">
        <f t="shared" ref="I251:I256" si="62">H251-G251</f>
        <v>0</v>
      </c>
    </row>
    <row r="252" spans="1:9" x14ac:dyDescent="0.25">
      <c r="A252" s="9"/>
      <c r="B252" s="9"/>
      <c r="C252" s="80">
        <v>43</v>
      </c>
      <c r="D252" s="79" t="s">
        <v>63</v>
      </c>
      <c r="E252" s="150"/>
      <c r="F252" s="150"/>
      <c r="G252" s="150"/>
      <c r="H252" s="150"/>
      <c r="I252" s="146">
        <f t="shared" si="62"/>
        <v>0</v>
      </c>
    </row>
    <row r="253" spans="1:9" x14ac:dyDescent="0.25">
      <c r="A253" s="9"/>
      <c r="B253" s="9"/>
      <c r="C253" s="83">
        <v>44</v>
      </c>
      <c r="D253" s="82" t="s">
        <v>52</v>
      </c>
      <c r="E253" s="151">
        <v>2134</v>
      </c>
      <c r="F253" s="147">
        <v>1540</v>
      </c>
      <c r="G253" s="147">
        <v>2020</v>
      </c>
      <c r="H253" s="147">
        <v>4590</v>
      </c>
      <c r="I253" s="147">
        <f t="shared" si="62"/>
        <v>2570</v>
      </c>
    </row>
    <row r="254" spans="1:9" x14ac:dyDescent="0.25">
      <c r="A254" s="8"/>
      <c r="B254" s="13"/>
      <c r="C254" s="85">
        <v>51</v>
      </c>
      <c r="D254" s="85" t="s">
        <v>91</v>
      </c>
      <c r="E254" s="157"/>
      <c r="F254" s="152"/>
      <c r="G254" s="152"/>
      <c r="H254" s="152"/>
      <c r="I254" s="148">
        <f t="shared" si="62"/>
        <v>0</v>
      </c>
    </row>
    <row r="255" spans="1:9" s="33" customFormat="1" x14ac:dyDescent="0.25">
      <c r="A255" s="10"/>
      <c r="B255" s="10"/>
      <c r="C255" s="88">
        <v>52</v>
      </c>
      <c r="D255" s="89" t="s">
        <v>41</v>
      </c>
      <c r="E255" s="153"/>
      <c r="F255" s="149"/>
      <c r="G255" s="149"/>
      <c r="H255" s="149"/>
      <c r="I255" s="149">
        <f t="shared" si="62"/>
        <v>0</v>
      </c>
    </row>
    <row r="256" spans="1:9" s="33" customFormat="1" x14ac:dyDescent="0.25">
      <c r="A256" s="10"/>
      <c r="B256" s="10"/>
      <c r="C256" s="179">
        <v>61</v>
      </c>
      <c r="D256" s="179" t="s">
        <v>181</v>
      </c>
      <c r="E256" s="181"/>
      <c r="F256" s="183"/>
      <c r="G256" s="183"/>
      <c r="H256" s="183"/>
      <c r="I256" s="183">
        <f t="shared" si="62"/>
        <v>0</v>
      </c>
    </row>
    <row r="257" spans="1:9" s="34" customFormat="1" x14ac:dyDescent="0.25">
      <c r="A257" s="9"/>
      <c r="B257" s="9">
        <v>3235</v>
      </c>
      <c r="C257" s="9"/>
      <c r="D257" s="37" t="s">
        <v>71</v>
      </c>
      <c r="E257" s="122">
        <f>SUM(E258:E264)</f>
        <v>1811</v>
      </c>
      <c r="F257" s="122">
        <f>SUM(F258:F264)</f>
        <v>995</v>
      </c>
      <c r="G257" s="122">
        <f>SUM(G258:G264)</f>
        <v>1450</v>
      </c>
      <c r="H257" s="122">
        <f>SUM(H258:H264)</f>
        <v>1680</v>
      </c>
      <c r="I257" s="122">
        <f>SUM(I258:I264)</f>
        <v>230</v>
      </c>
    </row>
    <row r="258" spans="1:9" x14ac:dyDescent="0.25">
      <c r="A258" s="9"/>
      <c r="B258" s="9"/>
      <c r="C258" s="74">
        <v>11</v>
      </c>
      <c r="D258" s="75" t="s">
        <v>12</v>
      </c>
      <c r="E258" s="154"/>
      <c r="F258" s="144"/>
      <c r="G258" s="144"/>
      <c r="H258" s="144"/>
      <c r="I258" s="144">
        <f>H258-G258</f>
        <v>0</v>
      </c>
    </row>
    <row r="259" spans="1:9" x14ac:dyDescent="0.25">
      <c r="A259" s="9"/>
      <c r="B259" s="9"/>
      <c r="C259" s="77">
        <v>31</v>
      </c>
      <c r="D259" s="78" t="s">
        <v>36</v>
      </c>
      <c r="E259" s="155"/>
      <c r="F259" s="145"/>
      <c r="G259" s="145"/>
      <c r="H259" s="145"/>
      <c r="I259" s="145">
        <f t="shared" ref="I259:I264" si="63">H259-G259</f>
        <v>0</v>
      </c>
    </row>
    <row r="260" spans="1:9" x14ac:dyDescent="0.25">
      <c r="A260" s="9"/>
      <c r="B260" s="9"/>
      <c r="C260" s="80">
        <v>43</v>
      </c>
      <c r="D260" s="79" t="s">
        <v>63</v>
      </c>
      <c r="E260" s="150"/>
      <c r="F260" s="150"/>
      <c r="G260" s="150"/>
      <c r="H260" s="150"/>
      <c r="I260" s="146">
        <f t="shared" si="63"/>
        <v>0</v>
      </c>
    </row>
    <row r="261" spans="1:9" x14ac:dyDescent="0.25">
      <c r="A261" s="9"/>
      <c r="B261" s="9"/>
      <c r="C261" s="83">
        <v>44</v>
      </c>
      <c r="D261" s="82" t="s">
        <v>52</v>
      </c>
      <c r="E261" s="151">
        <v>1811</v>
      </c>
      <c r="F261" s="147">
        <v>995</v>
      </c>
      <c r="G261" s="147">
        <v>1450</v>
      </c>
      <c r="H261" s="147">
        <v>1680</v>
      </c>
      <c r="I261" s="147">
        <f t="shared" si="63"/>
        <v>230</v>
      </c>
    </row>
    <row r="262" spans="1:9" x14ac:dyDescent="0.25">
      <c r="A262" s="8"/>
      <c r="B262" s="13"/>
      <c r="C262" s="85">
        <v>51</v>
      </c>
      <c r="D262" s="85" t="s">
        <v>91</v>
      </c>
      <c r="E262" s="157"/>
      <c r="F262" s="152"/>
      <c r="G262" s="152"/>
      <c r="H262" s="152"/>
      <c r="I262" s="148">
        <f t="shared" si="63"/>
        <v>0</v>
      </c>
    </row>
    <row r="263" spans="1:9" s="33" customFormat="1" x14ac:dyDescent="0.25">
      <c r="A263" s="10"/>
      <c r="B263" s="10"/>
      <c r="C263" s="88">
        <v>52</v>
      </c>
      <c r="D263" s="89" t="s">
        <v>41</v>
      </c>
      <c r="E263" s="153"/>
      <c r="F263" s="149"/>
      <c r="G263" s="149"/>
      <c r="H263" s="149"/>
      <c r="I263" s="149">
        <f t="shared" si="63"/>
        <v>0</v>
      </c>
    </row>
    <row r="264" spans="1:9" s="33" customFormat="1" x14ac:dyDescent="0.25">
      <c r="A264" s="10"/>
      <c r="B264" s="10"/>
      <c r="C264" s="179">
        <v>61</v>
      </c>
      <c r="D264" s="179" t="s">
        <v>181</v>
      </c>
      <c r="E264" s="181"/>
      <c r="F264" s="183"/>
      <c r="G264" s="183"/>
      <c r="H264" s="183"/>
      <c r="I264" s="183">
        <f t="shared" si="63"/>
        <v>0</v>
      </c>
    </row>
    <row r="265" spans="1:9" s="34" customFormat="1" ht="25.5" x14ac:dyDescent="0.25">
      <c r="A265" s="9"/>
      <c r="B265" s="9">
        <v>3236</v>
      </c>
      <c r="C265" s="9"/>
      <c r="D265" s="37" t="s">
        <v>72</v>
      </c>
      <c r="E265" s="122">
        <f>SUM(E266:E272)</f>
        <v>2333</v>
      </c>
      <c r="F265" s="122">
        <f t="shared" ref="F265:I265" si="64">SUM(F266:F272)</f>
        <v>664</v>
      </c>
      <c r="G265" s="122">
        <f t="shared" si="64"/>
        <v>1270</v>
      </c>
      <c r="H265" s="122">
        <f t="shared" si="64"/>
        <v>2930</v>
      </c>
      <c r="I265" s="122">
        <f t="shared" si="64"/>
        <v>1660</v>
      </c>
    </row>
    <row r="266" spans="1:9" x14ac:dyDescent="0.25">
      <c r="A266" s="9"/>
      <c r="B266" s="9"/>
      <c r="C266" s="74">
        <v>11</v>
      </c>
      <c r="D266" s="75" t="s">
        <v>12</v>
      </c>
      <c r="E266" s="154"/>
      <c r="F266" s="144"/>
      <c r="G266" s="144"/>
      <c r="H266" s="144"/>
      <c r="I266" s="144">
        <f>H266-G266</f>
        <v>0</v>
      </c>
    </row>
    <row r="267" spans="1:9" x14ac:dyDescent="0.25">
      <c r="A267" s="9"/>
      <c r="B267" s="9"/>
      <c r="C267" s="77">
        <v>31</v>
      </c>
      <c r="D267" s="78" t="s">
        <v>36</v>
      </c>
      <c r="E267" s="155"/>
      <c r="F267" s="145"/>
      <c r="G267" s="145"/>
      <c r="H267" s="145">
        <v>1080</v>
      </c>
      <c r="I267" s="145">
        <f t="shared" ref="I267:I272" si="65">H267-G267</f>
        <v>1080</v>
      </c>
    </row>
    <row r="268" spans="1:9" x14ac:dyDescent="0.25">
      <c r="A268" s="9"/>
      <c r="B268" s="9"/>
      <c r="C268" s="80">
        <v>43</v>
      </c>
      <c r="D268" s="79" t="s">
        <v>63</v>
      </c>
      <c r="E268" s="150"/>
      <c r="F268" s="150"/>
      <c r="G268" s="150"/>
      <c r="H268" s="150"/>
      <c r="I268" s="146">
        <f t="shared" si="65"/>
        <v>0</v>
      </c>
    </row>
    <row r="269" spans="1:9" x14ac:dyDescent="0.25">
      <c r="A269" s="9"/>
      <c r="B269" s="9"/>
      <c r="C269" s="83">
        <v>44</v>
      </c>
      <c r="D269" s="82" t="s">
        <v>52</v>
      </c>
      <c r="E269" s="151">
        <v>1590</v>
      </c>
      <c r="F269" s="147">
        <v>664</v>
      </c>
      <c r="G269" s="147">
        <v>1270</v>
      </c>
      <c r="H269" s="147">
        <v>1850</v>
      </c>
      <c r="I269" s="147">
        <f t="shared" si="65"/>
        <v>580</v>
      </c>
    </row>
    <row r="270" spans="1:9" x14ac:dyDescent="0.25">
      <c r="A270" s="8"/>
      <c r="B270" s="13"/>
      <c r="C270" s="85">
        <v>51</v>
      </c>
      <c r="D270" s="85" t="s">
        <v>91</v>
      </c>
      <c r="E270" s="157"/>
      <c r="F270" s="152"/>
      <c r="G270" s="152"/>
      <c r="H270" s="152"/>
      <c r="I270" s="148">
        <f t="shared" si="65"/>
        <v>0</v>
      </c>
    </row>
    <row r="271" spans="1:9" s="33" customFormat="1" x14ac:dyDescent="0.25">
      <c r="A271" s="10"/>
      <c r="B271" s="10"/>
      <c r="C271" s="88">
        <v>52</v>
      </c>
      <c r="D271" s="89" t="s">
        <v>41</v>
      </c>
      <c r="E271" s="153">
        <v>743</v>
      </c>
      <c r="F271" s="149"/>
      <c r="G271" s="149"/>
      <c r="H271" s="149"/>
      <c r="I271" s="149">
        <f t="shared" si="65"/>
        <v>0</v>
      </c>
    </row>
    <row r="272" spans="1:9" s="33" customFormat="1" x14ac:dyDescent="0.25">
      <c r="A272" s="10"/>
      <c r="B272" s="10"/>
      <c r="C272" s="179">
        <v>61</v>
      </c>
      <c r="D272" s="179" t="s">
        <v>181</v>
      </c>
      <c r="E272" s="181"/>
      <c r="F272" s="183"/>
      <c r="G272" s="183"/>
      <c r="H272" s="183"/>
      <c r="I272" s="183">
        <f t="shared" si="65"/>
        <v>0</v>
      </c>
    </row>
    <row r="273" spans="1:9" s="34" customFormat="1" ht="25.5" x14ac:dyDescent="0.25">
      <c r="A273" s="9"/>
      <c r="B273" s="9">
        <v>3237</v>
      </c>
      <c r="C273" s="9"/>
      <c r="D273" s="37" t="s">
        <v>73</v>
      </c>
      <c r="E273" s="122">
        <f>SUM(E274:E280)</f>
        <v>1953</v>
      </c>
      <c r="F273" s="122">
        <f t="shared" ref="F273:I273" si="66">SUM(F274:F280)</f>
        <v>730</v>
      </c>
      <c r="G273" s="122">
        <f t="shared" si="66"/>
        <v>1275</v>
      </c>
      <c r="H273" s="122">
        <f t="shared" si="66"/>
        <v>810</v>
      </c>
      <c r="I273" s="122">
        <f t="shared" si="66"/>
        <v>-465</v>
      </c>
    </row>
    <row r="274" spans="1:9" x14ac:dyDescent="0.25">
      <c r="A274" s="9"/>
      <c r="B274" s="9"/>
      <c r="C274" s="74">
        <v>11</v>
      </c>
      <c r="D274" s="75" t="s">
        <v>12</v>
      </c>
      <c r="E274" s="154"/>
      <c r="F274" s="144"/>
      <c r="G274" s="144">
        <v>125</v>
      </c>
      <c r="H274" s="144">
        <v>190</v>
      </c>
      <c r="I274" s="144">
        <f>H274-G274</f>
        <v>65</v>
      </c>
    </row>
    <row r="275" spans="1:9" x14ac:dyDescent="0.25">
      <c r="A275" s="9"/>
      <c r="B275" s="9"/>
      <c r="C275" s="77">
        <v>31</v>
      </c>
      <c r="D275" s="78" t="s">
        <v>36</v>
      </c>
      <c r="E275" s="155">
        <v>1516</v>
      </c>
      <c r="F275" s="145">
        <v>597</v>
      </c>
      <c r="G275" s="145">
        <v>1000</v>
      </c>
      <c r="H275" s="145"/>
      <c r="I275" s="145">
        <f t="shared" ref="I275:I280" si="67">H275-G275</f>
        <v>-1000</v>
      </c>
    </row>
    <row r="276" spans="1:9" x14ac:dyDescent="0.25">
      <c r="A276" s="9"/>
      <c r="B276" s="9"/>
      <c r="C276" s="80">
        <v>43</v>
      </c>
      <c r="D276" s="79" t="s">
        <v>63</v>
      </c>
      <c r="E276" s="150"/>
      <c r="F276" s="150"/>
      <c r="G276" s="150"/>
      <c r="H276" s="150"/>
      <c r="I276" s="146">
        <f t="shared" si="67"/>
        <v>0</v>
      </c>
    </row>
    <row r="277" spans="1:9" x14ac:dyDescent="0.25">
      <c r="A277" s="9"/>
      <c r="B277" s="9"/>
      <c r="C277" s="83">
        <v>44</v>
      </c>
      <c r="D277" s="82" t="s">
        <v>52</v>
      </c>
      <c r="E277" s="151">
        <v>437</v>
      </c>
      <c r="F277" s="147">
        <v>133</v>
      </c>
      <c r="G277" s="147">
        <v>150</v>
      </c>
      <c r="H277" s="147">
        <v>620</v>
      </c>
      <c r="I277" s="147">
        <f t="shared" si="67"/>
        <v>470</v>
      </c>
    </row>
    <row r="278" spans="1:9" x14ac:dyDescent="0.25">
      <c r="A278" s="8"/>
      <c r="B278" s="13"/>
      <c r="C278" s="85">
        <v>51</v>
      </c>
      <c r="D278" s="85" t="s">
        <v>91</v>
      </c>
      <c r="E278" s="157"/>
      <c r="F278" s="152"/>
      <c r="G278" s="152"/>
      <c r="H278" s="152"/>
      <c r="I278" s="148">
        <f t="shared" si="67"/>
        <v>0</v>
      </c>
    </row>
    <row r="279" spans="1:9" s="33" customFormat="1" x14ac:dyDescent="0.25">
      <c r="A279" s="10"/>
      <c r="B279" s="10"/>
      <c r="C279" s="88">
        <v>52</v>
      </c>
      <c r="D279" s="89" t="s">
        <v>41</v>
      </c>
      <c r="E279" s="153"/>
      <c r="F279" s="149"/>
      <c r="G279" s="149"/>
      <c r="H279" s="149"/>
      <c r="I279" s="149">
        <f t="shared" si="67"/>
        <v>0</v>
      </c>
    </row>
    <row r="280" spans="1:9" s="33" customFormat="1" x14ac:dyDescent="0.25">
      <c r="A280" s="10"/>
      <c r="B280" s="10"/>
      <c r="C280" s="179">
        <v>61</v>
      </c>
      <c r="D280" s="179" t="s">
        <v>181</v>
      </c>
      <c r="E280" s="181"/>
      <c r="F280" s="183"/>
      <c r="G280" s="183"/>
      <c r="H280" s="183"/>
      <c r="I280" s="183">
        <f t="shared" si="67"/>
        <v>0</v>
      </c>
    </row>
    <row r="281" spans="1:9" s="34" customFormat="1" x14ac:dyDescent="0.25">
      <c r="A281" s="9"/>
      <c r="B281" s="9">
        <v>3238</v>
      </c>
      <c r="C281" s="9"/>
      <c r="D281" s="37" t="s">
        <v>74</v>
      </c>
      <c r="E281" s="122">
        <f>SUM(E282:E288)</f>
        <v>1661</v>
      </c>
      <c r="F281" s="122">
        <f t="shared" ref="F281:I281" si="68">SUM(F282:F288)</f>
        <v>1195</v>
      </c>
      <c r="G281" s="122">
        <f t="shared" si="68"/>
        <v>1400</v>
      </c>
      <c r="H281" s="122">
        <f t="shared" si="68"/>
        <v>1800</v>
      </c>
      <c r="I281" s="122">
        <f t="shared" si="68"/>
        <v>400</v>
      </c>
    </row>
    <row r="282" spans="1:9" x14ac:dyDescent="0.25">
      <c r="A282" s="9"/>
      <c r="B282" s="9"/>
      <c r="C282" s="74">
        <v>11</v>
      </c>
      <c r="D282" s="75" t="s">
        <v>12</v>
      </c>
      <c r="E282" s="154"/>
      <c r="F282" s="144"/>
      <c r="G282" s="144"/>
      <c r="H282" s="144"/>
      <c r="I282" s="144">
        <f>H282-G282</f>
        <v>0</v>
      </c>
    </row>
    <row r="283" spans="1:9" x14ac:dyDescent="0.25">
      <c r="A283" s="9"/>
      <c r="B283" s="9"/>
      <c r="C283" s="77">
        <v>31</v>
      </c>
      <c r="D283" s="78" t="s">
        <v>36</v>
      </c>
      <c r="E283" s="155"/>
      <c r="F283" s="145"/>
      <c r="G283" s="145"/>
      <c r="H283" s="145"/>
      <c r="I283" s="145">
        <f t="shared" ref="I283:I288" si="69">H283-G283</f>
        <v>0</v>
      </c>
    </row>
    <row r="284" spans="1:9" x14ac:dyDescent="0.25">
      <c r="A284" s="9"/>
      <c r="B284" s="9"/>
      <c r="C284" s="80">
        <v>43</v>
      </c>
      <c r="D284" s="79" t="s">
        <v>63</v>
      </c>
      <c r="E284" s="150"/>
      <c r="F284" s="150"/>
      <c r="G284" s="150"/>
      <c r="H284" s="150"/>
      <c r="I284" s="146">
        <f t="shared" si="69"/>
        <v>0</v>
      </c>
    </row>
    <row r="285" spans="1:9" x14ac:dyDescent="0.25">
      <c r="A285" s="9"/>
      <c r="B285" s="9"/>
      <c r="C285" s="83">
        <v>44</v>
      </c>
      <c r="D285" s="82" t="s">
        <v>52</v>
      </c>
      <c r="E285" s="151">
        <v>1661</v>
      </c>
      <c r="F285" s="147">
        <v>1195</v>
      </c>
      <c r="G285" s="147">
        <v>1400</v>
      </c>
      <c r="H285" s="147">
        <v>1800</v>
      </c>
      <c r="I285" s="147">
        <f t="shared" si="69"/>
        <v>400</v>
      </c>
    </row>
    <row r="286" spans="1:9" x14ac:dyDescent="0.25">
      <c r="A286" s="8"/>
      <c r="B286" s="13"/>
      <c r="C286" s="85">
        <v>51</v>
      </c>
      <c r="D286" s="85" t="s">
        <v>91</v>
      </c>
      <c r="E286" s="157"/>
      <c r="F286" s="152"/>
      <c r="G286" s="152"/>
      <c r="H286" s="152"/>
      <c r="I286" s="148">
        <f t="shared" si="69"/>
        <v>0</v>
      </c>
    </row>
    <row r="287" spans="1:9" s="33" customFormat="1" x14ac:dyDescent="0.25">
      <c r="A287" s="10"/>
      <c r="B287" s="10"/>
      <c r="C287" s="88">
        <v>52</v>
      </c>
      <c r="D287" s="89" t="s">
        <v>41</v>
      </c>
      <c r="E287" s="153"/>
      <c r="F287" s="149"/>
      <c r="G287" s="149"/>
      <c r="H287" s="149"/>
      <c r="I287" s="149">
        <f t="shared" si="69"/>
        <v>0</v>
      </c>
    </row>
    <row r="288" spans="1:9" s="33" customFormat="1" x14ac:dyDescent="0.25">
      <c r="A288" s="10"/>
      <c r="B288" s="10"/>
      <c r="C288" s="179">
        <v>61</v>
      </c>
      <c r="D288" s="179" t="s">
        <v>181</v>
      </c>
      <c r="E288" s="181"/>
      <c r="F288" s="183"/>
      <c r="G288" s="183"/>
      <c r="H288" s="183"/>
      <c r="I288" s="183">
        <f t="shared" si="69"/>
        <v>0</v>
      </c>
    </row>
    <row r="289" spans="1:9" s="34" customFormat="1" x14ac:dyDescent="0.25">
      <c r="A289" s="9"/>
      <c r="B289" s="9">
        <v>3239</v>
      </c>
      <c r="C289" s="9"/>
      <c r="D289" s="37" t="s">
        <v>75</v>
      </c>
      <c r="E289" s="122">
        <f>SUM(E290:E296)</f>
        <v>1648</v>
      </c>
      <c r="F289" s="122">
        <f t="shared" ref="F289:I289" si="70">SUM(F290:F296)</f>
        <v>265</v>
      </c>
      <c r="G289" s="122">
        <f t="shared" si="70"/>
        <v>760</v>
      </c>
      <c r="H289" s="122">
        <f t="shared" si="70"/>
        <v>1220</v>
      </c>
      <c r="I289" s="122">
        <f t="shared" si="70"/>
        <v>460</v>
      </c>
    </row>
    <row r="290" spans="1:9" x14ac:dyDescent="0.25">
      <c r="A290" s="9"/>
      <c r="B290" s="9"/>
      <c r="C290" s="74">
        <v>11</v>
      </c>
      <c r="D290" s="75" t="s">
        <v>12</v>
      </c>
      <c r="E290" s="154"/>
      <c r="F290" s="144"/>
      <c r="G290" s="144"/>
      <c r="H290" s="144"/>
      <c r="I290" s="144">
        <f>H290-G290</f>
        <v>0</v>
      </c>
    </row>
    <row r="291" spans="1:9" x14ac:dyDescent="0.25">
      <c r="A291" s="9"/>
      <c r="B291" s="9"/>
      <c r="C291" s="77">
        <v>31</v>
      </c>
      <c r="D291" s="78" t="s">
        <v>36</v>
      </c>
      <c r="E291" s="155"/>
      <c r="F291" s="145"/>
      <c r="G291" s="145"/>
      <c r="H291" s="145"/>
      <c r="I291" s="145">
        <f t="shared" ref="I291:I296" si="71">H291-G291</f>
        <v>0</v>
      </c>
    </row>
    <row r="292" spans="1:9" x14ac:dyDescent="0.25">
      <c r="A292" s="9"/>
      <c r="B292" s="9"/>
      <c r="C292" s="80">
        <v>43</v>
      </c>
      <c r="D292" s="79" t="s">
        <v>63</v>
      </c>
      <c r="E292" s="150"/>
      <c r="F292" s="150"/>
      <c r="G292" s="150">
        <v>600</v>
      </c>
      <c r="H292" s="150">
        <v>400</v>
      </c>
      <c r="I292" s="146">
        <f t="shared" si="71"/>
        <v>-200</v>
      </c>
    </row>
    <row r="293" spans="1:9" x14ac:dyDescent="0.25">
      <c r="A293" s="9"/>
      <c r="B293" s="9"/>
      <c r="C293" s="83">
        <v>44</v>
      </c>
      <c r="D293" s="82" t="s">
        <v>52</v>
      </c>
      <c r="E293" s="151">
        <v>1648</v>
      </c>
      <c r="F293" s="147">
        <v>265</v>
      </c>
      <c r="G293" s="147">
        <v>160</v>
      </c>
      <c r="H293" s="147">
        <v>820</v>
      </c>
      <c r="I293" s="147">
        <f t="shared" si="71"/>
        <v>660</v>
      </c>
    </row>
    <row r="294" spans="1:9" x14ac:dyDescent="0.25">
      <c r="A294" s="8"/>
      <c r="B294" s="13"/>
      <c r="C294" s="85">
        <v>51</v>
      </c>
      <c r="D294" s="85" t="s">
        <v>91</v>
      </c>
      <c r="E294" s="157"/>
      <c r="F294" s="152"/>
      <c r="G294" s="152"/>
      <c r="H294" s="152"/>
      <c r="I294" s="148">
        <f t="shared" si="71"/>
        <v>0</v>
      </c>
    </row>
    <row r="295" spans="1:9" s="33" customFormat="1" x14ac:dyDescent="0.25">
      <c r="A295" s="10"/>
      <c r="B295" s="10"/>
      <c r="C295" s="88">
        <v>52</v>
      </c>
      <c r="D295" s="89" t="s">
        <v>41</v>
      </c>
      <c r="E295" s="153"/>
      <c r="F295" s="149"/>
      <c r="G295" s="149"/>
      <c r="H295" s="149"/>
      <c r="I295" s="149">
        <f t="shared" si="71"/>
        <v>0</v>
      </c>
    </row>
    <row r="296" spans="1:9" s="33" customFormat="1" x14ac:dyDescent="0.25">
      <c r="A296" s="10"/>
      <c r="B296" s="10"/>
      <c r="C296" s="179">
        <v>61</v>
      </c>
      <c r="D296" s="179" t="s">
        <v>181</v>
      </c>
      <c r="E296" s="181"/>
      <c r="F296" s="183"/>
      <c r="G296" s="183"/>
      <c r="H296" s="183"/>
      <c r="I296" s="183">
        <f t="shared" si="71"/>
        <v>0</v>
      </c>
    </row>
    <row r="297" spans="1:9" s="34" customFormat="1" x14ac:dyDescent="0.25">
      <c r="A297" s="9"/>
      <c r="B297" s="9">
        <v>3294</v>
      </c>
      <c r="C297" s="9"/>
      <c r="D297" s="37" t="s">
        <v>76</v>
      </c>
      <c r="E297" s="122">
        <f>SUM(E298:E304)</f>
        <v>186</v>
      </c>
      <c r="F297" s="122">
        <f t="shared" ref="F297:I297" si="72">SUM(F298:F304)</f>
        <v>133</v>
      </c>
      <c r="G297" s="122">
        <f t="shared" si="72"/>
        <v>150</v>
      </c>
      <c r="H297" s="122">
        <f t="shared" si="72"/>
        <v>160</v>
      </c>
      <c r="I297" s="122">
        <f t="shared" si="72"/>
        <v>10</v>
      </c>
    </row>
    <row r="298" spans="1:9" x14ac:dyDescent="0.25">
      <c r="A298" s="9"/>
      <c r="B298" s="9"/>
      <c r="C298" s="74">
        <v>11</v>
      </c>
      <c r="D298" s="75" t="s">
        <v>12</v>
      </c>
      <c r="E298" s="154"/>
      <c r="F298" s="144"/>
      <c r="G298" s="144"/>
      <c r="H298" s="144"/>
      <c r="I298" s="144">
        <f>H298-G298</f>
        <v>0</v>
      </c>
    </row>
    <row r="299" spans="1:9" x14ac:dyDescent="0.25">
      <c r="A299" s="9"/>
      <c r="B299" s="9"/>
      <c r="C299" s="77">
        <v>31</v>
      </c>
      <c r="D299" s="78" t="s">
        <v>36</v>
      </c>
      <c r="E299" s="155"/>
      <c r="F299" s="145"/>
      <c r="G299" s="145"/>
      <c r="H299" s="145"/>
      <c r="I299" s="145">
        <f t="shared" ref="I299:I304" si="73">H299-G299</f>
        <v>0</v>
      </c>
    </row>
    <row r="300" spans="1:9" x14ac:dyDescent="0.25">
      <c r="A300" s="9"/>
      <c r="B300" s="9"/>
      <c r="C300" s="80">
        <v>43</v>
      </c>
      <c r="D300" s="79" t="s">
        <v>63</v>
      </c>
      <c r="E300" s="150"/>
      <c r="F300" s="150"/>
      <c r="G300" s="150"/>
      <c r="H300" s="150"/>
      <c r="I300" s="146">
        <f t="shared" si="73"/>
        <v>0</v>
      </c>
    </row>
    <row r="301" spans="1:9" x14ac:dyDescent="0.25">
      <c r="A301" s="9"/>
      <c r="B301" s="9"/>
      <c r="C301" s="83">
        <v>44</v>
      </c>
      <c r="D301" s="82" t="s">
        <v>52</v>
      </c>
      <c r="E301" s="151">
        <v>186</v>
      </c>
      <c r="F301" s="147">
        <v>133</v>
      </c>
      <c r="G301" s="147">
        <v>150</v>
      </c>
      <c r="H301" s="147">
        <v>160</v>
      </c>
      <c r="I301" s="147">
        <f t="shared" si="73"/>
        <v>10</v>
      </c>
    </row>
    <row r="302" spans="1:9" x14ac:dyDescent="0.25">
      <c r="A302" s="8"/>
      <c r="B302" s="13"/>
      <c r="C302" s="85">
        <v>51</v>
      </c>
      <c r="D302" s="85" t="s">
        <v>91</v>
      </c>
      <c r="E302" s="157"/>
      <c r="F302" s="152"/>
      <c r="G302" s="152"/>
      <c r="H302" s="152"/>
      <c r="I302" s="148">
        <f t="shared" si="73"/>
        <v>0</v>
      </c>
    </row>
    <row r="303" spans="1:9" s="33" customFormat="1" x14ac:dyDescent="0.25">
      <c r="A303" s="10"/>
      <c r="B303" s="10"/>
      <c r="C303" s="88">
        <v>52</v>
      </c>
      <c r="D303" s="89" t="s">
        <v>41</v>
      </c>
      <c r="E303" s="153"/>
      <c r="F303" s="149"/>
      <c r="G303" s="149"/>
      <c r="H303" s="149"/>
      <c r="I303" s="149">
        <f t="shared" si="73"/>
        <v>0</v>
      </c>
    </row>
    <row r="304" spans="1:9" s="33" customFormat="1" x14ac:dyDescent="0.25">
      <c r="A304" s="10"/>
      <c r="B304" s="10"/>
      <c r="C304" s="179">
        <v>61</v>
      </c>
      <c r="D304" s="179" t="s">
        <v>181</v>
      </c>
      <c r="E304" s="181"/>
      <c r="F304" s="183"/>
      <c r="G304" s="183"/>
      <c r="H304" s="183"/>
      <c r="I304" s="183">
        <f t="shared" si="73"/>
        <v>0</v>
      </c>
    </row>
    <row r="305" spans="1:9" s="34" customFormat="1" x14ac:dyDescent="0.25">
      <c r="A305" s="9"/>
      <c r="B305" s="9">
        <v>3295</v>
      </c>
      <c r="C305" s="9"/>
      <c r="D305" s="37" t="s">
        <v>77</v>
      </c>
      <c r="E305" s="122">
        <f>SUM(E306:E312)</f>
        <v>1653</v>
      </c>
      <c r="F305" s="122">
        <f t="shared" ref="F305:I305" si="74">SUM(F306:F312)</f>
        <v>1493</v>
      </c>
      <c r="G305" s="122">
        <f t="shared" si="74"/>
        <v>1700</v>
      </c>
      <c r="H305" s="122">
        <f t="shared" si="74"/>
        <v>1988</v>
      </c>
      <c r="I305" s="122">
        <f t="shared" si="74"/>
        <v>288</v>
      </c>
    </row>
    <row r="306" spans="1:9" x14ac:dyDescent="0.25">
      <c r="A306" s="9"/>
      <c r="B306" s="9"/>
      <c r="C306" s="74">
        <v>11</v>
      </c>
      <c r="D306" s="75" t="s">
        <v>12</v>
      </c>
      <c r="E306" s="154"/>
      <c r="F306" s="144"/>
      <c r="G306" s="144"/>
      <c r="H306" s="144"/>
      <c r="I306" s="144">
        <f>H306-G306</f>
        <v>0</v>
      </c>
    </row>
    <row r="307" spans="1:9" x14ac:dyDescent="0.25">
      <c r="A307" s="9"/>
      <c r="B307" s="9"/>
      <c r="C307" s="77">
        <v>31</v>
      </c>
      <c r="D307" s="78" t="s">
        <v>36</v>
      </c>
      <c r="E307" s="155"/>
      <c r="F307" s="145"/>
      <c r="G307" s="145"/>
      <c r="H307" s="145"/>
      <c r="I307" s="145">
        <f t="shared" ref="I307:I312" si="75">H307-G307</f>
        <v>0</v>
      </c>
    </row>
    <row r="308" spans="1:9" x14ac:dyDescent="0.25">
      <c r="A308" s="9"/>
      <c r="B308" s="9"/>
      <c r="C308" s="80">
        <v>43</v>
      </c>
      <c r="D308" s="79" t="s">
        <v>63</v>
      </c>
      <c r="E308" s="150"/>
      <c r="F308" s="150"/>
      <c r="G308" s="150"/>
      <c r="H308" s="150"/>
      <c r="I308" s="146">
        <f t="shared" si="75"/>
        <v>0</v>
      </c>
    </row>
    <row r="309" spans="1:9" x14ac:dyDescent="0.25">
      <c r="A309" s="9"/>
      <c r="B309" s="9"/>
      <c r="C309" s="83">
        <v>44</v>
      </c>
      <c r="D309" s="82" t="s">
        <v>52</v>
      </c>
      <c r="E309" s="151"/>
      <c r="F309" s="147"/>
      <c r="G309" s="147">
        <v>20</v>
      </c>
      <c r="H309" s="147"/>
      <c r="I309" s="147">
        <f t="shared" si="75"/>
        <v>-20</v>
      </c>
    </row>
    <row r="310" spans="1:9" x14ac:dyDescent="0.25">
      <c r="A310" s="8"/>
      <c r="B310" s="13"/>
      <c r="C310" s="85">
        <v>51</v>
      </c>
      <c r="D310" s="85" t="s">
        <v>91</v>
      </c>
      <c r="E310" s="157"/>
      <c r="F310" s="152"/>
      <c r="G310" s="152"/>
      <c r="H310" s="152"/>
      <c r="I310" s="148">
        <f t="shared" si="75"/>
        <v>0</v>
      </c>
    </row>
    <row r="311" spans="1:9" s="33" customFormat="1" x14ac:dyDescent="0.25">
      <c r="A311" s="10"/>
      <c r="B311" s="10"/>
      <c r="C311" s="88">
        <v>52</v>
      </c>
      <c r="D311" s="89" t="s">
        <v>41</v>
      </c>
      <c r="E311" s="153">
        <v>1653</v>
      </c>
      <c r="F311" s="149">
        <v>1493</v>
      </c>
      <c r="G311" s="149">
        <v>1680</v>
      </c>
      <c r="H311" s="149">
        <v>1988</v>
      </c>
      <c r="I311" s="149">
        <f t="shared" si="75"/>
        <v>308</v>
      </c>
    </row>
    <row r="312" spans="1:9" s="33" customFormat="1" x14ac:dyDescent="0.25">
      <c r="A312" s="10"/>
      <c r="B312" s="10"/>
      <c r="C312" s="179">
        <v>61</v>
      </c>
      <c r="D312" s="179" t="s">
        <v>181</v>
      </c>
      <c r="E312" s="181"/>
      <c r="F312" s="183"/>
      <c r="G312" s="183"/>
      <c r="H312" s="183"/>
      <c r="I312" s="183">
        <f t="shared" si="75"/>
        <v>0</v>
      </c>
    </row>
    <row r="313" spans="1:9" s="34" customFormat="1" x14ac:dyDescent="0.25">
      <c r="A313" s="9"/>
      <c r="B313" s="9">
        <v>3299</v>
      </c>
      <c r="C313" s="9"/>
      <c r="D313" s="37" t="s">
        <v>78</v>
      </c>
      <c r="E313" s="122">
        <f>SUM(E314:E320)</f>
        <v>3198</v>
      </c>
      <c r="F313" s="122">
        <f t="shared" ref="F313:I313" si="76">SUM(F314:F320)</f>
        <v>4167</v>
      </c>
      <c r="G313" s="122">
        <f t="shared" si="76"/>
        <v>570</v>
      </c>
      <c r="H313" s="122">
        <f t="shared" si="76"/>
        <v>1145</v>
      </c>
      <c r="I313" s="122">
        <f t="shared" si="76"/>
        <v>575</v>
      </c>
    </row>
    <row r="314" spans="1:9" x14ac:dyDescent="0.25">
      <c r="A314" s="9"/>
      <c r="B314" s="9"/>
      <c r="C314" s="74">
        <v>11</v>
      </c>
      <c r="D314" s="75" t="s">
        <v>12</v>
      </c>
      <c r="E314" s="154"/>
      <c r="F314" s="144"/>
      <c r="G314" s="144">
        <v>40</v>
      </c>
      <c r="H314" s="144">
        <v>40</v>
      </c>
      <c r="I314" s="144">
        <f>H314-G314</f>
        <v>0</v>
      </c>
    </row>
    <row r="315" spans="1:9" x14ac:dyDescent="0.25">
      <c r="A315" s="9"/>
      <c r="B315" s="9"/>
      <c r="C315" s="77">
        <v>31</v>
      </c>
      <c r="D315" s="78" t="s">
        <v>36</v>
      </c>
      <c r="E315" s="155">
        <v>56</v>
      </c>
      <c r="F315" s="145"/>
      <c r="G315" s="145">
        <v>110</v>
      </c>
      <c r="H315" s="145">
        <v>30</v>
      </c>
      <c r="I315" s="145">
        <f t="shared" ref="I315:I320" si="77">H315-G315</f>
        <v>-80</v>
      </c>
    </row>
    <row r="316" spans="1:9" x14ac:dyDescent="0.25">
      <c r="A316" s="9"/>
      <c r="B316" s="9"/>
      <c r="C316" s="80">
        <v>43</v>
      </c>
      <c r="D316" s="79" t="s">
        <v>63</v>
      </c>
      <c r="E316" s="150">
        <v>2665</v>
      </c>
      <c r="F316" s="150"/>
      <c r="G316" s="150">
        <v>150</v>
      </c>
      <c r="H316" s="150">
        <v>250</v>
      </c>
      <c r="I316" s="146">
        <f t="shared" si="77"/>
        <v>100</v>
      </c>
    </row>
    <row r="317" spans="1:9" x14ac:dyDescent="0.25">
      <c r="A317" s="9"/>
      <c r="B317" s="9"/>
      <c r="C317" s="83">
        <v>44</v>
      </c>
      <c r="D317" s="82" t="s">
        <v>52</v>
      </c>
      <c r="E317" s="151">
        <v>358</v>
      </c>
      <c r="F317" s="147">
        <v>4167</v>
      </c>
      <c r="G317" s="147">
        <v>270</v>
      </c>
      <c r="H317" s="147">
        <v>350</v>
      </c>
      <c r="I317" s="147">
        <f t="shared" si="77"/>
        <v>80</v>
      </c>
    </row>
    <row r="318" spans="1:9" x14ac:dyDescent="0.25">
      <c r="A318" s="8"/>
      <c r="B318" s="13"/>
      <c r="C318" s="85">
        <v>51</v>
      </c>
      <c r="D318" s="85" t="s">
        <v>91</v>
      </c>
      <c r="E318" s="157"/>
      <c r="F318" s="152"/>
      <c r="G318" s="152"/>
      <c r="H318" s="152"/>
      <c r="I318" s="148">
        <f t="shared" si="77"/>
        <v>0</v>
      </c>
    </row>
    <row r="319" spans="1:9" s="33" customFormat="1" x14ac:dyDescent="0.25">
      <c r="A319" s="10"/>
      <c r="B319" s="10"/>
      <c r="C319" s="88">
        <v>52</v>
      </c>
      <c r="D319" s="89" t="s">
        <v>41</v>
      </c>
      <c r="E319" s="153">
        <v>119</v>
      </c>
      <c r="F319" s="149"/>
      <c r="G319" s="149"/>
      <c r="H319" s="149">
        <v>475</v>
      </c>
      <c r="I319" s="149">
        <f t="shared" si="77"/>
        <v>475</v>
      </c>
    </row>
    <row r="320" spans="1:9" s="33" customFormat="1" x14ac:dyDescent="0.25">
      <c r="A320" s="10"/>
      <c r="B320" s="10"/>
      <c r="C320" s="179">
        <v>61</v>
      </c>
      <c r="D320" s="179" t="s">
        <v>181</v>
      </c>
      <c r="E320" s="181"/>
      <c r="F320" s="183"/>
      <c r="G320" s="183"/>
      <c r="H320" s="183"/>
      <c r="I320" s="183">
        <f t="shared" si="77"/>
        <v>0</v>
      </c>
    </row>
    <row r="321" spans="1:9" s="36" customFormat="1" x14ac:dyDescent="0.25">
      <c r="A321" s="24"/>
      <c r="B321" s="24">
        <v>34</v>
      </c>
      <c r="C321" s="24"/>
      <c r="D321" s="38"/>
      <c r="E321" s="125">
        <f>E322</f>
        <v>479</v>
      </c>
      <c r="F321" s="125">
        <f t="shared" ref="F321:I321" si="78">F322</f>
        <v>465</v>
      </c>
      <c r="G321" s="125">
        <f t="shared" si="78"/>
        <v>400</v>
      </c>
      <c r="H321" s="125">
        <f t="shared" si="78"/>
        <v>600</v>
      </c>
      <c r="I321" s="125">
        <f t="shared" si="78"/>
        <v>200</v>
      </c>
    </row>
    <row r="322" spans="1:9" s="34" customFormat="1" ht="25.5" x14ac:dyDescent="0.25">
      <c r="A322" s="9"/>
      <c r="B322" s="9">
        <v>3431</v>
      </c>
      <c r="C322" s="9"/>
      <c r="D322" s="37" t="s">
        <v>79</v>
      </c>
      <c r="E322" s="122">
        <f>SUM(E323:E329)</f>
        <v>479</v>
      </c>
      <c r="F322" s="122">
        <f>SUM(F323:F329)</f>
        <v>465</v>
      </c>
      <c r="G322" s="122">
        <f>SUM(G323:G329)</f>
        <v>400</v>
      </c>
      <c r="H322" s="122">
        <f>SUM(H323:H329)</f>
        <v>600</v>
      </c>
      <c r="I322" s="122">
        <f>SUM(I323:I329)</f>
        <v>200</v>
      </c>
    </row>
    <row r="323" spans="1:9" x14ac:dyDescent="0.25">
      <c r="A323" s="9"/>
      <c r="B323" s="9"/>
      <c r="C323" s="74">
        <v>11</v>
      </c>
      <c r="D323" s="75" t="s">
        <v>12</v>
      </c>
      <c r="E323" s="154"/>
      <c r="F323" s="144"/>
      <c r="G323" s="144"/>
      <c r="H323" s="144"/>
      <c r="I323" s="144">
        <f>H323-G323</f>
        <v>0</v>
      </c>
    </row>
    <row r="324" spans="1:9" x14ac:dyDescent="0.25">
      <c r="A324" s="9"/>
      <c r="B324" s="9"/>
      <c r="C324" s="77">
        <v>31</v>
      </c>
      <c r="D324" s="78" t="s">
        <v>36</v>
      </c>
      <c r="E324" s="155"/>
      <c r="F324" s="145"/>
      <c r="G324" s="145"/>
      <c r="H324" s="145"/>
      <c r="I324" s="145">
        <f t="shared" ref="I324:I329" si="79">H324-G324</f>
        <v>0</v>
      </c>
    </row>
    <row r="325" spans="1:9" x14ac:dyDescent="0.25">
      <c r="A325" s="9"/>
      <c r="B325" s="9"/>
      <c r="C325" s="80">
        <v>43</v>
      </c>
      <c r="D325" s="79" t="s">
        <v>63</v>
      </c>
      <c r="E325" s="150"/>
      <c r="F325" s="150"/>
      <c r="G325" s="150"/>
      <c r="H325" s="150"/>
      <c r="I325" s="146">
        <f t="shared" si="79"/>
        <v>0</v>
      </c>
    </row>
    <row r="326" spans="1:9" x14ac:dyDescent="0.25">
      <c r="A326" s="9"/>
      <c r="B326" s="9"/>
      <c r="C326" s="83">
        <v>44</v>
      </c>
      <c r="D326" s="82" t="s">
        <v>52</v>
      </c>
      <c r="E326" s="151">
        <v>479</v>
      </c>
      <c r="F326" s="147">
        <v>465</v>
      </c>
      <c r="G326" s="147">
        <v>400</v>
      </c>
      <c r="H326" s="147">
        <v>600</v>
      </c>
      <c r="I326" s="147">
        <f t="shared" si="79"/>
        <v>200</v>
      </c>
    </row>
    <row r="327" spans="1:9" x14ac:dyDescent="0.25">
      <c r="A327" s="8"/>
      <c r="B327" s="13"/>
      <c r="C327" s="85">
        <v>51</v>
      </c>
      <c r="D327" s="85" t="s">
        <v>91</v>
      </c>
      <c r="E327" s="157"/>
      <c r="F327" s="152"/>
      <c r="G327" s="152"/>
      <c r="H327" s="152"/>
      <c r="I327" s="148">
        <f t="shared" si="79"/>
        <v>0</v>
      </c>
    </row>
    <row r="328" spans="1:9" s="33" customFormat="1" x14ac:dyDescent="0.25">
      <c r="A328" s="10"/>
      <c r="B328" s="10"/>
      <c r="C328" s="88">
        <v>52</v>
      </c>
      <c r="D328" s="89" t="s">
        <v>41</v>
      </c>
      <c r="E328" s="153"/>
      <c r="F328" s="149"/>
      <c r="G328" s="149"/>
      <c r="H328" s="149"/>
      <c r="I328" s="149">
        <f t="shared" si="79"/>
        <v>0</v>
      </c>
    </row>
    <row r="329" spans="1:9" s="33" customFormat="1" x14ac:dyDescent="0.25">
      <c r="A329" s="10"/>
      <c r="B329" s="10"/>
      <c r="C329" s="179">
        <v>61</v>
      </c>
      <c r="D329" s="179" t="s">
        <v>181</v>
      </c>
      <c r="E329" s="181"/>
      <c r="F329" s="183"/>
      <c r="G329" s="183"/>
      <c r="H329" s="183"/>
      <c r="I329" s="183">
        <f t="shared" si="79"/>
        <v>0</v>
      </c>
    </row>
    <row r="330" spans="1:9" s="36" customFormat="1" x14ac:dyDescent="0.25">
      <c r="A330" s="24"/>
      <c r="B330" s="24">
        <v>37</v>
      </c>
      <c r="C330" s="24"/>
      <c r="D330" s="38"/>
      <c r="E330" s="125">
        <f>E331</f>
        <v>7624</v>
      </c>
      <c r="F330" s="125">
        <f t="shared" ref="F330:I330" si="80">F331</f>
        <v>7300</v>
      </c>
      <c r="G330" s="125">
        <f t="shared" si="80"/>
        <v>8600</v>
      </c>
      <c r="H330" s="125">
        <f t="shared" si="80"/>
        <v>9583</v>
      </c>
      <c r="I330" s="125">
        <f t="shared" si="80"/>
        <v>983</v>
      </c>
    </row>
    <row r="331" spans="1:9" s="34" customFormat="1" ht="25.5" x14ac:dyDescent="0.25">
      <c r="A331" s="9"/>
      <c r="B331" s="9">
        <v>3722</v>
      </c>
      <c r="C331" s="9"/>
      <c r="D331" s="37" t="s">
        <v>80</v>
      </c>
      <c r="E331" s="122">
        <f>SUM(E332:E338)</f>
        <v>7624</v>
      </c>
      <c r="F331" s="122">
        <f t="shared" ref="F331:I331" si="81">SUM(F332:F338)</f>
        <v>7300</v>
      </c>
      <c r="G331" s="122">
        <f t="shared" si="81"/>
        <v>8600</v>
      </c>
      <c r="H331" s="122">
        <f t="shared" si="81"/>
        <v>9583</v>
      </c>
      <c r="I331" s="122">
        <f t="shared" si="81"/>
        <v>983</v>
      </c>
    </row>
    <row r="332" spans="1:9" x14ac:dyDescent="0.25">
      <c r="A332" s="9"/>
      <c r="B332" s="9"/>
      <c r="C332" s="74">
        <v>11</v>
      </c>
      <c r="D332" s="75" t="s">
        <v>12</v>
      </c>
      <c r="E332" s="154"/>
      <c r="F332" s="144"/>
      <c r="G332" s="144"/>
      <c r="H332" s="144"/>
      <c r="I332" s="144">
        <f>H332-G332</f>
        <v>0</v>
      </c>
    </row>
    <row r="333" spans="1:9" x14ac:dyDescent="0.25">
      <c r="A333" s="9"/>
      <c r="B333" s="9"/>
      <c r="C333" s="77">
        <v>31</v>
      </c>
      <c r="D333" s="78" t="s">
        <v>36</v>
      </c>
      <c r="E333" s="155"/>
      <c r="F333" s="145"/>
      <c r="G333" s="145"/>
      <c r="H333" s="145"/>
      <c r="I333" s="145">
        <f t="shared" ref="I333:I338" si="82">H333-G333</f>
        <v>0</v>
      </c>
    </row>
    <row r="334" spans="1:9" x14ac:dyDescent="0.25">
      <c r="A334" s="9"/>
      <c r="B334" s="9"/>
      <c r="C334" s="80">
        <v>43</v>
      </c>
      <c r="D334" s="79" t="s">
        <v>63</v>
      </c>
      <c r="E334" s="150">
        <v>1859</v>
      </c>
      <c r="F334" s="150"/>
      <c r="G334" s="150">
        <v>1600</v>
      </c>
      <c r="H334" s="150">
        <v>1800</v>
      </c>
      <c r="I334" s="146">
        <f t="shared" si="82"/>
        <v>200</v>
      </c>
    </row>
    <row r="335" spans="1:9" x14ac:dyDescent="0.25">
      <c r="A335" s="9"/>
      <c r="B335" s="9"/>
      <c r="C335" s="83">
        <v>44</v>
      </c>
      <c r="D335" s="82" t="s">
        <v>52</v>
      </c>
      <c r="E335" s="151"/>
      <c r="F335" s="147"/>
      <c r="G335" s="147"/>
      <c r="H335" s="147"/>
      <c r="I335" s="147">
        <f t="shared" si="82"/>
        <v>0</v>
      </c>
    </row>
    <row r="336" spans="1:9" x14ac:dyDescent="0.25">
      <c r="A336" s="8"/>
      <c r="B336" s="13"/>
      <c r="C336" s="85">
        <v>51</v>
      </c>
      <c r="D336" s="85" t="s">
        <v>91</v>
      </c>
      <c r="E336" s="157"/>
      <c r="F336" s="152"/>
      <c r="G336" s="152"/>
      <c r="H336" s="152"/>
      <c r="I336" s="148">
        <f t="shared" si="82"/>
        <v>0</v>
      </c>
    </row>
    <row r="337" spans="1:9" s="33" customFormat="1" x14ac:dyDescent="0.25">
      <c r="A337" s="10"/>
      <c r="B337" s="10"/>
      <c r="C337" s="88">
        <v>52</v>
      </c>
      <c r="D337" s="89" t="s">
        <v>41</v>
      </c>
      <c r="E337" s="153">
        <v>5765</v>
      </c>
      <c r="F337" s="149">
        <v>7300</v>
      </c>
      <c r="G337" s="149">
        <v>7000</v>
      </c>
      <c r="H337" s="149">
        <v>7783</v>
      </c>
      <c r="I337" s="149">
        <f t="shared" si="82"/>
        <v>783</v>
      </c>
    </row>
    <row r="338" spans="1:9" s="33" customFormat="1" x14ac:dyDescent="0.25">
      <c r="A338" s="10"/>
      <c r="B338" s="10"/>
      <c r="C338" s="179">
        <v>61</v>
      </c>
      <c r="D338" s="179" t="s">
        <v>181</v>
      </c>
      <c r="E338" s="181"/>
      <c r="F338" s="183"/>
      <c r="G338" s="183"/>
      <c r="H338" s="183"/>
      <c r="I338" s="183">
        <f t="shared" si="82"/>
        <v>0</v>
      </c>
    </row>
    <row r="339" spans="1:9" s="33" customFormat="1" x14ac:dyDescent="0.25">
      <c r="A339" s="10"/>
      <c r="B339" s="10"/>
      <c r="C339" s="10"/>
      <c r="D339" s="10"/>
      <c r="E339" s="31"/>
      <c r="F339" s="32"/>
      <c r="G339" s="32"/>
      <c r="H339" s="32"/>
      <c r="I339" s="32"/>
    </row>
    <row r="340" spans="1:9" ht="25.5" x14ac:dyDescent="0.25">
      <c r="A340" s="11">
        <v>4</v>
      </c>
      <c r="B340" s="12"/>
      <c r="C340" s="12"/>
      <c r="D340" s="22" t="s">
        <v>16</v>
      </c>
      <c r="E340" s="125">
        <f>E341+E382</f>
        <v>4729</v>
      </c>
      <c r="F340" s="125">
        <f t="shared" ref="F340:I340" si="83">F341+F382</f>
        <v>127680</v>
      </c>
      <c r="G340" s="125">
        <f t="shared" si="83"/>
        <v>5270</v>
      </c>
      <c r="H340" s="125">
        <f t="shared" si="83"/>
        <v>782</v>
      </c>
      <c r="I340" s="125">
        <f t="shared" si="83"/>
        <v>-4488</v>
      </c>
    </row>
    <row r="341" spans="1:9" s="36" customFormat="1" ht="38.25" x14ac:dyDescent="0.25">
      <c r="A341" s="8"/>
      <c r="B341" s="8">
        <v>42</v>
      </c>
      <c r="C341" s="8"/>
      <c r="D341" s="22" t="s">
        <v>42</v>
      </c>
      <c r="E341" s="125">
        <f>E342+E374+E350+E358+E366</f>
        <v>1800</v>
      </c>
      <c r="F341" s="125">
        <f>F342+F374+F350+F358+F366</f>
        <v>123698</v>
      </c>
      <c r="G341" s="125">
        <f>G342+G374+G350+G358+G366</f>
        <v>270</v>
      </c>
      <c r="H341" s="125">
        <f>H342+H374+H350+H358+H366</f>
        <v>270</v>
      </c>
      <c r="I341" s="125">
        <f>I342+I374+I350+I358+I366</f>
        <v>0</v>
      </c>
    </row>
    <row r="342" spans="1:9" s="34" customFormat="1" x14ac:dyDescent="0.25">
      <c r="A342" s="13"/>
      <c r="B342" s="13">
        <v>4212</v>
      </c>
      <c r="C342" s="13"/>
      <c r="D342" s="23" t="s">
        <v>81</v>
      </c>
      <c r="E342" s="122">
        <f>SUM(E343:E349)</f>
        <v>0</v>
      </c>
      <c r="F342" s="122">
        <f t="shared" ref="F342:I342" si="84">SUM(F343:F349)</f>
        <v>119451</v>
      </c>
      <c r="G342" s="122">
        <f t="shared" si="84"/>
        <v>0</v>
      </c>
      <c r="H342" s="122">
        <f t="shared" si="84"/>
        <v>0</v>
      </c>
      <c r="I342" s="122">
        <f t="shared" si="84"/>
        <v>0</v>
      </c>
    </row>
    <row r="343" spans="1:9" x14ac:dyDescent="0.25">
      <c r="A343" s="9"/>
      <c r="B343" s="9"/>
      <c r="C343" s="74">
        <v>11</v>
      </c>
      <c r="D343" s="75" t="s">
        <v>12</v>
      </c>
      <c r="E343" s="154"/>
      <c r="F343" s="144"/>
      <c r="G343" s="144"/>
      <c r="H343" s="144"/>
      <c r="I343" s="144">
        <f>H343-G343</f>
        <v>0</v>
      </c>
    </row>
    <row r="344" spans="1:9" x14ac:dyDescent="0.25">
      <c r="A344" s="9"/>
      <c r="B344" s="9"/>
      <c r="C344" s="77">
        <v>31</v>
      </c>
      <c r="D344" s="78" t="s">
        <v>36</v>
      </c>
      <c r="E344" s="155"/>
      <c r="F344" s="145"/>
      <c r="G344" s="145"/>
      <c r="H344" s="145"/>
      <c r="I344" s="145">
        <f t="shared" ref="I344:I349" si="85">H344-G344</f>
        <v>0</v>
      </c>
    </row>
    <row r="345" spans="1:9" x14ac:dyDescent="0.25">
      <c r="A345" s="9"/>
      <c r="B345" s="9"/>
      <c r="C345" s="80">
        <v>43</v>
      </c>
      <c r="D345" s="79" t="s">
        <v>63</v>
      </c>
      <c r="E345" s="150"/>
      <c r="F345" s="150"/>
      <c r="G345" s="150"/>
      <c r="H345" s="150"/>
      <c r="I345" s="146">
        <f t="shared" si="85"/>
        <v>0</v>
      </c>
    </row>
    <row r="346" spans="1:9" x14ac:dyDescent="0.25">
      <c r="A346" s="9"/>
      <c r="B346" s="9"/>
      <c r="C346" s="83">
        <v>44</v>
      </c>
      <c r="D346" s="82" t="s">
        <v>52</v>
      </c>
      <c r="E346" s="151"/>
      <c r="F346" s="147">
        <v>119451</v>
      </c>
      <c r="G346" s="147"/>
      <c r="H346" s="147"/>
      <c r="I346" s="147">
        <f t="shared" si="85"/>
        <v>0</v>
      </c>
    </row>
    <row r="347" spans="1:9" x14ac:dyDescent="0.25">
      <c r="A347" s="8"/>
      <c r="B347" s="13"/>
      <c r="C347" s="85">
        <v>51</v>
      </c>
      <c r="D347" s="85" t="s">
        <v>91</v>
      </c>
      <c r="E347" s="157"/>
      <c r="F347" s="152"/>
      <c r="G347" s="152"/>
      <c r="H347" s="152"/>
      <c r="I347" s="148">
        <f t="shared" si="85"/>
        <v>0</v>
      </c>
    </row>
    <row r="348" spans="1:9" s="33" customFormat="1" x14ac:dyDescent="0.25">
      <c r="A348" s="10"/>
      <c r="B348" s="10"/>
      <c r="C348" s="88">
        <v>52</v>
      </c>
      <c r="D348" s="89" t="s">
        <v>41</v>
      </c>
      <c r="E348" s="153"/>
      <c r="F348" s="149"/>
      <c r="G348" s="149"/>
      <c r="H348" s="149"/>
      <c r="I348" s="149">
        <f t="shared" si="85"/>
        <v>0</v>
      </c>
    </row>
    <row r="349" spans="1:9" s="33" customFormat="1" x14ac:dyDescent="0.25">
      <c r="A349" s="10"/>
      <c r="B349" s="10"/>
      <c r="C349" s="179">
        <v>61</v>
      </c>
      <c r="D349" s="179" t="s">
        <v>181</v>
      </c>
      <c r="E349" s="181"/>
      <c r="F349" s="183"/>
      <c r="G349" s="183"/>
      <c r="H349" s="183"/>
      <c r="I349" s="183">
        <f t="shared" si="85"/>
        <v>0</v>
      </c>
    </row>
    <row r="350" spans="1:9" s="34" customFormat="1" x14ac:dyDescent="0.25">
      <c r="A350" s="13"/>
      <c r="B350" s="13">
        <v>4221</v>
      </c>
      <c r="C350" s="9"/>
      <c r="D350" s="9" t="s">
        <v>87</v>
      </c>
      <c r="E350" s="122">
        <f>SUM(E351:E357)</f>
        <v>1296</v>
      </c>
      <c r="F350" s="122">
        <f t="shared" ref="F350:I350" si="86">SUM(F351:F357)</f>
        <v>0</v>
      </c>
      <c r="G350" s="122">
        <f t="shared" si="86"/>
        <v>0</v>
      </c>
      <c r="H350" s="122">
        <f t="shared" si="86"/>
        <v>0</v>
      </c>
      <c r="I350" s="122">
        <f t="shared" si="86"/>
        <v>0</v>
      </c>
    </row>
    <row r="351" spans="1:9" x14ac:dyDescent="0.25">
      <c r="A351" s="9"/>
      <c r="B351" s="9"/>
      <c r="C351" s="74">
        <v>11</v>
      </c>
      <c r="D351" s="75" t="s">
        <v>12</v>
      </c>
      <c r="E351" s="154"/>
      <c r="F351" s="144"/>
      <c r="G351" s="144"/>
      <c r="H351" s="144"/>
      <c r="I351" s="144">
        <f>H351-G351</f>
        <v>0</v>
      </c>
    </row>
    <row r="352" spans="1:9" x14ac:dyDescent="0.25">
      <c r="A352" s="9"/>
      <c r="B352" s="9"/>
      <c r="C352" s="77">
        <v>31</v>
      </c>
      <c r="D352" s="78" t="s">
        <v>36</v>
      </c>
      <c r="E352" s="155"/>
      <c r="F352" s="145"/>
      <c r="G352" s="145"/>
      <c r="H352" s="145"/>
      <c r="I352" s="145">
        <f t="shared" ref="I352:I357" si="87">H352-G352</f>
        <v>0</v>
      </c>
    </row>
    <row r="353" spans="1:9" x14ac:dyDescent="0.25">
      <c r="A353" s="9"/>
      <c r="B353" s="9"/>
      <c r="C353" s="80">
        <v>43</v>
      </c>
      <c r="D353" s="79" t="s">
        <v>63</v>
      </c>
      <c r="E353" s="150">
        <v>1296</v>
      </c>
      <c r="F353" s="150"/>
      <c r="G353" s="150"/>
      <c r="H353" s="150"/>
      <c r="I353" s="146">
        <f t="shared" si="87"/>
        <v>0</v>
      </c>
    </row>
    <row r="354" spans="1:9" x14ac:dyDescent="0.25">
      <c r="A354" s="9"/>
      <c r="B354" s="9"/>
      <c r="C354" s="83">
        <v>44</v>
      </c>
      <c r="D354" s="82" t="s">
        <v>52</v>
      </c>
      <c r="E354" s="151"/>
      <c r="F354" s="147"/>
      <c r="G354" s="147"/>
      <c r="H354" s="147"/>
      <c r="I354" s="147">
        <f t="shared" si="87"/>
        <v>0</v>
      </c>
    </row>
    <row r="355" spans="1:9" x14ac:dyDescent="0.25">
      <c r="A355" s="8"/>
      <c r="B355" s="13"/>
      <c r="C355" s="85">
        <v>51</v>
      </c>
      <c r="D355" s="85" t="s">
        <v>91</v>
      </c>
      <c r="E355" s="157"/>
      <c r="F355" s="152"/>
      <c r="G355" s="152"/>
      <c r="H355" s="152"/>
      <c r="I355" s="148">
        <f t="shared" si="87"/>
        <v>0</v>
      </c>
    </row>
    <row r="356" spans="1:9" s="33" customFormat="1" x14ac:dyDescent="0.25">
      <c r="A356" s="10"/>
      <c r="B356" s="10"/>
      <c r="C356" s="88">
        <v>52</v>
      </c>
      <c r="D356" s="89" t="s">
        <v>41</v>
      </c>
      <c r="E356" s="153"/>
      <c r="F356" s="149"/>
      <c r="G356" s="149"/>
      <c r="H356" s="149"/>
      <c r="I356" s="149">
        <f t="shared" si="87"/>
        <v>0</v>
      </c>
    </row>
    <row r="357" spans="1:9" s="33" customFormat="1" x14ac:dyDescent="0.25">
      <c r="A357" s="10"/>
      <c r="B357" s="10"/>
      <c r="C357" s="179">
        <v>61</v>
      </c>
      <c r="D357" s="179" t="s">
        <v>181</v>
      </c>
      <c r="E357" s="181"/>
      <c r="F357" s="183"/>
      <c r="G357" s="183"/>
      <c r="H357" s="183"/>
      <c r="I357" s="183">
        <f t="shared" si="87"/>
        <v>0</v>
      </c>
    </row>
    <row r="358" spans="1:9" s="34" customFormat="1" ht="14.25" customHeight="1" x14ac:dyDescent="0.25">
      <c r="A358" s="13"/>
      <c r="B358" s="13">
        <v>4222</v>
      </c>
      <c r="C358" s="9"/>
      <c r="D358" s="9" t="s">
        <v>88</v>
      </c>
      <c r="E358" s="122">
        <f>SUM(E359:E365)</f>
        <v>0</v>
      </c>
      <c r="F358" s="122">
        <f t="shared" ref="F358:I358" si="88">SUM(F359:F365)</f>
        <v>0</v>
      </c>
      <c r="G358" s="122">
        <f t="shared" si="88"/>
        <v>0</v>
      </c>
      <c r="H358" s="122">
        <f t="shared" si="88"/>
        <v>0</v>
      </c>
      <c r="I358" s="122">
        <f t="shared" si="88"/>
        <v>0</v>
      </c>
    </row>
    <row r="359" spans="1:9" x14ac:dyDescent="0.25">
      <c r="A359" s="9"/>
      <c r="B359" s="9"/>
      <c r="C359" s="74">
        <v>11</v>
      </c>
      <c r="D359" s="75" t="s">
        <v>12</v>
      </c>
      <c r="E359" s="154"/>
      <c r="F359" s="144"/>
      <c r="G359" s="144"/>
      <c r="H359" s="144"/>
      <c r="I359" s="144">
        <f>H359-G359</f>
        <v>0</v>
      </c>
    </row>
    <row r="360" spans="1:9" x14ac:dyDescent="0.25">
      <c r="A360" s="9"/>
      <c r="B360" s="9"/>
      <c r="C360" s="77">
        <v>31</v>
      </c>
      <c r="D360" s="78" t="s">
        <v>36</v>
      </c>
      <c r="E360" s="155"/>
      <c r="F360" s="145"/>
      <c r="G360" s="145"/>
      <c r="H360" s="145"/>
      <c r="I360" s="145">
        <f t="shared" ref="I360:I365" si="89">H360-G360</f>
        <v>0</v>
      </c>
    </row>
    <row r="361" spans="1:9" x14ac:dyDescent="0.25">
      <c r="A361" s="9"/>
      <c r="B361" s="9"/>
      <c r="C361" s="80">
        <v>43</v>
      </c>
      <c r="D361" s="79" t="s">
        <v>63</v>
      </c>
      <c r="E361" s="150"/>
      <c r="F361" s="150"/>
      <c r="G361" s="150"/>
      <c r="H361" s="150"/>
      <c r="I361" s="146">
        <f t="shared" si="89"/>
        <v>0</v>
      </c>
    </row>
    <row r="362" spans="1:9" x14ac:dyDescent="0.25">
      <c r="A362" s="9"/>
      <c r="B362" s="9"/>
      <c r="C362" s="83">
        <v>44</v>
      </c>
      <c r="D362" s="82" t="s">
        <v>52</v>
      </c>
      <c r="E362" s="151"/>
      <c r="F362" s="147"/>
      <c r="G362" s="147"/>
      <c r="H362" s="147"/>
      <c r="I362" s="147">
        <f t="shared" si="89"/>
        <v>0</v>
      </c>
    </row>
    <row r="363" spans="1:9" x14ac:dyDescent="0.25">
      <c r="A363" s="8"/>
      <c r="B363" s="13"/>
      <c r="C363" s="85">
        <v>51</v>
      </c>
      <c r="D363" s="85" t="s">
        <v>91</v>
      </c>
      <c r="E363" s="157"/>
      <c r="F363" s="152"/>
      <c r="G363" s="152"/>
      <c r="H363" s="152"/>
      <c r="I363" s="148">
        <f t="shared" si="89"/>
        <v>0</v>
      </c>
    </row>
    <row r="364" spans="1:9" s="33" customFormat="1" x14ac:dyDescent="0.25">
      <c r="A364" s="10"/>
      <c r="B364" s="10"/>
      <c r="C364" s="88">
        <v>52</v>
      </c>
      <c r="D364" s="89" t="s">
        <v>41</v>
      </c>
      <c r="E364" s="153"/>
      <c r="F364" s="149"/>
      <c r="G364" s="149"/>
      <c r="H364" s="149"/>
      <c r="I364" s="149">
        <f t="shared" si="89"/>
        <v>0</v>
      </c>
    </row>
    <row r="365" spans="1:9" s="33" customFormat="1" x14ac:dyDescent="0.25">
      <c r="A365" s="10"/>
      <c r="B365" s="10"/>
      <c r="C365" s="179">
        <v>61</v>
      </c>
      <c r="D365" s="179" t="s">
        <v>181</v>
      </c>
      <c r="E365" s="181"/>
      <c r="F365" s="183"/>
      <c r="G365" s="183"/>
      <c r="H365" s="183"/>
      <c r="I365" s="183">
        <f t="shared" si="89"/>
        <v>0</v>
      </c>
    </row>
    <row r="366" spans="1:9" s="34" customFormat="1" ht="25.5" x14ac:dyDescent="0.25">
      <c r="A366" s="13"/>
      <c r="B366" s="13">
        <v>4227</v>
      </c>
      <c r="C366" s="9"/>
      <c r="D366" s="37" t="s">
        <v>98</v>
      </c>
      <c r="E366" s="122">
        <f>SUM(E367:E373)</f>
        <v>0</v>
      </c>
      <c r="F366" s="122">
        <f t="shared" ref="F366:I366" si="90">SUM(F367:F373)</f>
        <v>3982</v>
      </c>
      <c r="G366" s="122">
        <f t="shared" si="90"/>
        <v>0</v>
      </c>
      <c r="H366" s="122">
        <f t="shared" si="90"/>
        <v>0</v>
      </c>
      <c r="I366" s="122">
        <f t="shared" si="90"/>
        <v>0</v>
      </c>
    </row>
    <row r="367" spans="1:9" x14ac:dyDescent="0.25">
      <c r="A367" s="9"/>
      <c r="B367" s="9"/>
      <c r="C367" s="74">
        <v>11</v>
      </c>
      <c r="D367" s="75" t="s">
        <v>12</v>
      </c>
      <c r="E367" s="154"/>
      <c r="F367" s="144"/>
      <c r="G367" s="144"/>
      <c r="H367" s="144"/>
      <c r="I367" s="144">
        <f>H367-G367</f>
        <v>0</v>
      </c>
    </row>
    <row r="368" spans="1:9" x14ac:dyDescent="0.25">
      <c r="A368" s="9"/>
      <c r="B368" s="9"/>
      <c r="C368" s="77">
        <v>31</v>
      </c>
      <c r="D368" s="78" t="s">
        <v>36</v>
      </c>
      <c r="E368" s="155"/>
      <c r="F368" s="145"/>
      <c r="G368" s="145"/>
      <c r="H368" s="145"/>
      <c r="I368" s="145">
        <f t="shared" ref="I368:I373" si="91">H368-G368</f>
        <v>0</v>
      </c>
    </row>
    <row r="369" spans="1:9" x14ac:dyDescent="0.25">
      <c r="A369" s="9"/>
      <c r="B369" s="9"/>
      <c r="C369" s="80">
        <v>43</v>
      </c>
      <c r="D369" s="79" t="s">
        <v>63</v>
      </c>
      <c r="E369" s="150"/>
      <c r="F369" s="150"/>
      <c r="G369" s="150"/>
      <c r="H369" s="150"/>
      <c r="I369" s="146">
        <f t="shared" si="91"/>
        <v>0</v>
      </c>
    </row>
    <row r="370" spans="1:9" x14ac:dyDescent="0.25">
      <c r="A370" s="9"/>
      <c r="B370" s="9"/>
      <c r="C370" s="83">
        <v>44</v>
      </c>
      <c r="D370" s="82" t="s">
        <v>52</v>
      </c>
      <c r="E370" s="151"/>
      <c r="F370" s="147">
        <v>3982</v>
      </c>
      <c r="G370" s="147"/>
      <c r="H370" s="147"/>
      <c r="I370" s="147">
        <f t="shared" si="91"/>
        <v>0</v>
      </c>
    </row>
    <row r="371" spans="1:9" x14ac:dyDescent="0.25">
      <c r="A371" s="8"/>
      <c r="B371" s="13"/>
      <c r="C371" s="85">
        <v>51</v>
      </c>
      <c r="D371" s="85" t="s">
        <v>91</v>
      </c>
      <c r="E371" s="157"/>
      <c r="F371" s="152"/>
      <c r="G371" s="152"/>
      <c r="H371" s="152"/>
      <c r="I371" s="148">
        <f t="shared" si="91"/>
        <v>0</v>
      </c>
    </row>
    <row r="372" spans="1:9" s="33" customFormat="1" x14ac:dyDescent="0.25">
      <c r="A372" s="10"/>
      <c r="B372" s="10"/>
      <c r="C372" s="88">
        <v>52</v>
      </c>
      <c r="D372" s="89" t="s">
        <v>41</v>
      </c>
      <c r="E372" s="153"/>
      <c r="F372" s="149"/>
      <c r="G372" s="149"/>
      <c r="H372" s="149"/>
      <c r="I372" s="149">
        <f t="shared" si="91"/>
        <v>0</v>
      </c>
    </row>
    <row r="373" spans="1:9" s="33" customFormat="1" x14ac:dyDescent="0.25">
      <c r="A373" s="10"/>
      <c r="B373" s="10"/>
      <c r="C373" s="179">
        <v>61</v>
      </c>
      <c r="D373" s="179" t="s">
        <v>181</v>
      </c>
      <c r="E373" s="181"/>
      <c r="F373" s="183"/>
      <c r="G373" s="183"/>
      <c r="H373" s="183"/>
      <c r="I373" s="183">
        <f t="shared" si="91"/>
        <v>0</v>
      </c>
    </row>
    <row r="374" spans="1:9" s="34" customFormat="1" x14ac:dyDescent="0.25">
      <c r="A374" s="13"/>
      <c r="B374" s="13">
        <v>4241</v>
      </c>
      <c r="C374" s="13"/>
      <c r="D374" s="23" t="s">
        <v>82</v>
      </c>
      <c r="E374" s="122">
        <f>SUM(E375:E381)</f>
        <v>504</v>
      </c>
      <c r="F374" s="122">
        <f t="shared" ref="F374:I374" si="92">SUM(F375:F381)</f>
        <v>265</v>
      </c>
      <c r="G374" s="122">
        <f t="shared" si="92"/>
        <v>270</v>
      </c>
      <c r="H374" s="122">
        <f t="shared" si="92"/>
        <v>270</v>
      </c>
      <c r="I374" s="122">
        <f t="shared" si="92"/>
        <v>0</v>
      </c>
    </row>
    <row r="375" spans="1:9" x14ac:dyDescent="0.25">
      <c r="A375" s="9"/>
      <c r="B375" s="9"/>
      <c r="C375" s="74">
        <v>11</v>
      </c>
      <c r="D375" s="75" t="s">
        <v>12</v>
      </c>
      <c r="E375" s="154"/>
      <c r="F375" s="144"/>
      <c r="G375" s="144"/>
      <c r="H375" s="144"/>
      <c r="I375" s="144">
        <f>H375-G375</f>
        <v>0</v>
      </c>
    </row>
    <row r="376" spans="1:9" x14ac:dyDescent="0.25">
      <c r="A376" s="9"/>
      <c r="B376" s="9"/>
      <c r="C376" s="77">
        <v>31</v>
      </c>
      <c r="D376" s="78" t="s">
        <v>36</v>
      </c>
      <c r="E376" s="155"/>
      <c r="F376" s="145"/>
      <c r="G376" s="145"/>
      <c r="H376" s="145"/>
      <c r="I376" s="145">
        <f t="shared" ref="I376:I381" si="93">H376-G376</f>
        <v>0</v>
      </c>
    </row>
    <row r="377" spans="1:9" x14ac:dyDescent="0.25">
      <c r="A377" s="9"/>
      <c r="B377" s="9"/>
      <c r="C377" s="80">
        <v>43</v>
      </c>
      <c r="D377" s="79" t="s">
        <v>63</v>
      </c>
      <c r="E377" s="150">
        <v>239</v>
      </c>
      <c r="F377" s="150"/>
      <c r="G377" s="150"/>
      <c r="H377" s="150"/>
      <c r="I377" s="146">
        <f t="shared" si="93"/>
        <v>0</v>
      </c>
    </row>
    <row r="378" spans="1:9" x14ac:dyDescent="0.25">
      <c r="A378" s="9"/>
      <c r="B378" s="9"/>
      <c r="C378" s="83">
        <v>44</v>
      </c>
      <c r="D378" s="82" t="s">
        <v>52</v>
      </c>
      <c r="E378" s="151"/>
      <c r="F378" s="147"/>
      <c r="G378" s="147"/>
      <c r="H378" s="147"/>
      <c r="I378" s="147">
        <f t="shared" si="93"/>
        <v>0</v>
      </c>
    </row>
    <row r="379" spans="1:9" x14ac:dyDescent="0.25">
      <c r="A379" s="8"/>
      <c r="B379" s="13"/>
      <c r="C379" s="85">
        <v>51</v>
      </c>
      <c r="D379" s="85" t="s">
        <v>91</v>
      </c>
      <c r="E379" s="157"/>
      <c r="F379" s="152"/>
      <c r="G379" s="152"/>
      <c r="H379" s="152"/>
      <c r="I379" s="148">
        <f t="shared" si="93"/>
        <v>0</v>
      </c>
    </row>
    <row r="380" spans="1:9" s="33" customFormat="1" x14ac:dyDescent="0.25">
      <c r="A380" s="10"/>
      <c r="B380" s="10"/>
      <c r="C380" s="88">
        <v>52</v>
      </c>
      <c r="D380" s="89" t="s">
        <v>41</v>
      </c>
      <c r="E380" s="153">
        <v>265</v>
      </c>
      <c r="F380" s="149">
        <v>265</v>
      </c>
      <c r="G380" s="149">
        <v>270</v>
      </c>
      <c r="H380" s="149">
        <v>270</v>
      </c>
      <c r="I380" s="149">
        <f t="shared" si="93"/>
        <v>0</v>
      </c>
    </row>
    <row r="381" spans="1:9" s="33" customFormat="1" x14ac:dyDescent="0.25">
      <c r="A381" s="10"/>
      <c r="B381" s="10"/>
      <c r="C381" s="179">
        <v>61</v>
      </c>
      <c r="D381" s="179" t="s">
        <v>181</v>
      </c>
      <c r="E381" s="181"/>
      <c r="F381" s="183"/>
      <c r="G381" s="183"/>
      <c r="H381" s="183"/>
      <c r="I381" s="183">
        <f t="shared" si="93"/>
        <v>0</v>
      </c>
    </row>
    <row r="382" spans="1:9" s="36" customFormat="1" ht="38.25" x14ac:dyDescent="0.25">
      <c r="A382" s="8"/>
      <c r="B382" s="8">
        <v>43</v>
      </c>
      <c r="C382" s="8"/>
      <c r="D382" s="22" t="s">
        <v>42</v>
      </c>
      <c r="E382" s="125">
        <f>E383</f>
        <v>2929</v>
      </c>
      <c r="F382" s="125">
        <f t="shared" ref="F382:I382" si="94">F383</f>
        <v>3982</v>
      </c>
      <c r="G382" s="125">
        <f t="shared" si="94"/>
        <v>5000</v>
      </c>
      <c r="H382" s="125">
        <f t="shared" si="94"/>
        <v>512</v>
      </c>
      <c r="I382" s="125">
        <f t="shared" si="94"/>
        <v>-4488</v>
      </c>
    </row>
    <row r="383" spans="1:9" s="34" customFormat="1" x14ac:dyDescent="0.25">
      <c r="A383" s="13"/>
      <c r="B383" s="13">
        <v>4312</v>
      </c>
      <c r="C383" s="13"/>
      <c r="D383" s="23" t="s">
        <v>83</v>
      </c>
      <c r="E383" s="122">
        <f>SUM(E384:E390)</f>
        <v>2929</v>
      </c>
      <c r="F383" s="122">
        <f t="shared" ref="F383:I383" si="95">SUM(F384:F390)</f>
        <v>3982</v>
      </c>
      <c r="G383" s="122">
        <f t="shared" si="95"/>
        <v>5000</v>
      </c>
      <c r="H383" s="122">
        <f t="shared" si="95"/>
        <v>512</v>
      </c>
      <c r="I383" s="122">
        <f t="shared" si="95"/>
        <v>-4488</v>
      </c>
    </row>
    <row r="384" spans="1:9" x14ac:dyDescent="0.25">
      <c r="A384" s="9"/>
      <c r="B384" s="9"/>
      <c r="C384" s="74">
        <v>11</v>
      </c>
      <c r="D384" s="75" t="s">
        <v>12</v>
      </c>
      <c r="E384" s="154"/>
      <c r="F384" s="144"/>
      <c r="G384" s="144"/>
      <c r="H384" s="144"/>
      <c r="I384" s="144">
        <f>H384-G384</f>
        <v>0</v>
      </c>
    </row>
    <row r="385" spans="1:9" x14ac:dyDescent="0.25">
      <c r="A385" s="9"/>
      <c r="B385" s="9"/>
      <c r="C385" s="77">
        <v>31</v>
      </c>
      <c r="D385" s="78" t="s">
        <v>36</v>
      </c>
      <c r="E385" s="155"/>
      <c r="F385" s="145"/>
      <c r="G385" s="145"/>
      <c r="H385" s="145"/>
      <c r="I385" s="145">
        <f t="shared" ref="I385:I390" si="96">H385-G385</f>
        <v>0</v>
      </c>
    </row>
    <row r="386" spans="1:9" x14ac:dyDescent="0.25">
      <c r="A386" s="9"/>
      <c r="B386" s="9"/>
      <c r="C386" s="80">
        <v>43</v>
      </c>
      <c r="D386" s="79" t="s">
        <v>63</v>
      </c>
      <c r="E386" s="150"/>
      <c r="F386" s="150"/>
      <c r="G386" s="150"/>
      <c r="H386" s="150"/>
      <c r="I386" s="146">
        <f t="shared" si="96"/>
        <v>0</v>
      </c>
    </row>
    <row r="387" spans="1:9" x14ac:dyDescent="0.25">
      <c r="A387" s="9"/>
      <c r="B387" s="9"/>
      <c r="C387" s="83">
        <v>44</v>
      </c>
      <c r="D387" s="82" t="s">
        <v>52</v>
      </c>
      <c r="E387" s="151"/>
      <c r="F387" s="147"/>
      <c r="G387" s="147"/>
      <c r="H387" s="147"/>
      <c r="I387" s="147">
        <f t="shared" si="96"/>
        <v>0</v>
      </c>
    </row>
    <row r="388" spans="1:9" x14ac:dyDescent="0.25">
      <c r="A388" s="8"/>
      <c r="B388" s="13"/>
      <c r="C388" s="85">
        <v>51</v>
      </c>
      <c r="D388" s="85" t="s">
        <v>91</v>
      </c>
      <c r="E388" s="157"/>
      <c r="F388" s="152"/>
      <c r="G388" s="152"/>
      <c r="H388" s="152"/>
      <c r="I388" s="148">
        <f t="shared" si="96"/>
        <v>0</v>
      </c>
    </row>
    <row r="389" spans="1:9" x14ac:dyDescent="0.25">
      <c r="A389" s="13"/>
      <c r="B389" s="13"/>
      <c r="C389" s="88">
        <v>52</v>
      </c>
      <c r="D389" s="88" t="s">
        <v>41</v>
      </c>
      <c r="E389" s="153">
        <v>2929</v>
      </c>
      <c r="F389" s="149">
        <v>3982</v>
      </c>
      <c r="G389" s="149">
        <v>5000</v>
      </c>
      <c r="H389" s="149">
        <v>512</v>
      </c>
      <c r="I389" s="149">
        <f t="shared" si="96"/>
        <v>-4488</v>
      </c>
    </row>
    <row r="390" spans="1:9" x14ac:dyDescent="0.25">
      <c r="A390" s="13"/>
      <c r="B390" s="13"/>
      <c r="C390" s="179">
        <v>61</v>
      </c>
      <c r="D390" s="179" t="s">
        <v>181</v>
      </c>
      <c r="E390" s="181"/>
      <c r="F390" s="183"/>
      <c r="G390" s="183"/>
      <c r="H390" s="183"/>
      <c r="I390" s="183">
        <f t="shared" si="96"/>
        <v>0</v>
      </c>
    </row>
  </sheetData>
  <mergeCells count="6">
    <mergeCell ref="A1:I1"/>
    <mergeCell ref="A3:I3"/>
    <mergeCell ref="A5:I5"/>
    <mergeCell ref="A7:I7"/>
    <mergeCell ref="A107:I107"/>
    <mergeCell ref="A2:I2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8" sqref="A8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84"/>
      <c r="H1" s="184"/>
      <c r="I1" s="184"/>
      <c r="J1" s="184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</row>
    <row r="3" spans="1:10" ht="15.75" customHeight="1" x14ac:dyDescent="0.25">
      <c r="A3" s="197" t="s">
        <v>29</v>
      </c>
      <c r="B3" s="197"/>
      <c r="C3" s="197"/>
      <c r="D3" s="197"/>
      <c r="E3" s="197"/>
      <c r="F3" s="197"/>
    </row>
    <row r="4" spans="1:10" ht="18" x14ac:dyDescent="0.25">
      <c r="B4" s="21"/>
      <c r="C4" s="21"/>
      <c r="D4" s="21"/>
      <c r="E4" s="5"/>
      <c r="F4" s="5"/>
    </row>
    <row r="5" spans="1:10" ht="18" customHeight="1" x14ac:dyDescent="0.25">
      <c r="A5" s="197" t="s">
        <v>7</v>
      </c>
      <c r="B5" s="197"/>
      <c r="C5" s="197"/>
      <c r="D5" s="197"/>
      <c r="E5" s="197"/>
      <c r="F5" s="197"/>
    </row>
    <row r="6" spans="1:10" ht="18" x14ac:dyDescent="0.25">
      <c r="A6" s="21"/>
      <c r="B6" s="21"/>
      <c r="C6" s="21"/>
      <c r="D6" s="21"/>
      <c r="E6" s="5"/>
      <c r="F6" s="5"/>
    </row>
    <row r="7" spans="1:10" ht="15.75" customHeight="1" x14ac:dyDescent="0.25">
      <c r="A7" s="197" t="s">
        <v>118</v>
      </c>
      <c r="B7" s="197"/>
      <c r="C7" s="197"/>
      <c r="D7" s="197"/>
      <c r="E7" s="197"/>
      <c r="F7" s="197"/>
    </row>
    <row r="8" spans="1:10" ht="18" x14ac:dyDescent="0.25">
      <c r="A8" s="21"/>
      <c r="B8" s="21"/>
      <c r="C8" s="21"/>
      <c r="D8" s="21"/>
      <c r="E8" s="5"/>
      <c r="F8" s="5"/>
    </row>
    <row r="9" spans="1:10" ht="25.5" x14ac:dyDescent="0.25">
      <c r="A9" s="17" t="s">
        <v>119</v>
      </c>
      <c r="B9" s="3" t="s">
        <v>192</v>
      </c>
      <c r="C9" s="3" t="s">
        <v>193</v>
      </c>
      <c r="D9" s="3" t="s">
        <v>170</v>
      </c>
      <c r="E9" s="3" t="s">
        <v>195</v>
      </c>
      <c r="F9" s="3" t="s">
        <v>196</v>
      </c>
    </row>
    <row r="10" spans="1:10" x14ac:dyDescent="0.25">
      <c r="A10" s="72" t="s">
        <v>0</v>
      </c>
      <c r="B10" s="142">
        <f>B11+B13+B15+B18+B21</f>
        <v>653515</v>
      </c>
      <c r="C10" s="142">
        <f t="shared" ref="C10:F10" si="0">C11+C13+C15+C18+C21</f>
        <v>920579</v>
      </c>
      <c r="D10" s="142">
        <f t="shared" si="0"/>
        <v>761206</v>
      </c>
      <c r="E10" s="142">
        <f t="shared" si="0"/>
        <v>924039</v>
      </c>
      <c r="F10" s="142">
        <f t="shared" si="0"/>
        <v>162833</v>
      </c>
    </row>
    <row r="11" spans="1:10" x14ac:dyDescent="0.25">
      <c r="A11" s="22" t="s">
        <v>120</v>
      </c>
      <c r="B11" s="143">
        <f>B12</f>
        <v>0</v>
      </c>
      <c r="C11" s="143">
        <f t="shared" ref="C11:F11" si="1">C12</f>
        <v>1274</v>
      </c>
      <c r="D11" s="143">
        <f t="shared" si="1"/>
        <v>3276</v>
      </c>
      <c r="E11" s="143">
        <f t="shared" si="1"/>
        <v>2487</v>
      </c>
      <c r="F11" s="143">
        <f t="shared" si="1"/>
        <v>-789</v>
      </c>
    </row>
    <row r="12" spans="1:10" x14ac:dyDescent="0.25">
      <c r="A12" s="74" t="s">
        <v>121</v>
      </c>
      <c r="B12" s="144">
        <f>'Račun prihoda i rashoda'!E13+'Račun prihoda i rashoda'!E21+'Račun prihoda i rashoda'!E29+'Račun prihoda i rashoda'!E37+'Račun prihoda i rashoda'!E45+'Račun prihoda i rashoda'!E54+'Račun prihoda i rashoda'!E63+'Račun prihoda i rashoda'!E72+'Račun prihoda i rashoda'!E80+'Račun prihoda i rashoda'!E89+'Račun prihoda i rashoda'!E97</f>
        <v>0</v>
      </c>
      <c r="C12" s="144">
        <f>'Račun prihoda i rashoda'!F13+'Račun prihoda i rashoda'!F21+'Račun prihoda i rashoda'!F29+'Račun prihoda i rashoda'!F37+'Račun prihoda i rashoda'!F45+'Račun prihoda i rashoda'!F54+'Račun prihoda i rashoda'!F63+'Račun prihoda i rashoda'!F72+'Račun prihoda i rashoda'!F80+'Račun prihoda i rashoda'!F89+'Račun prihoda i rashoda'!F97</f>
        <v>1274</v>
      </c>
      <c r="D12" s="144">
        <f>'Račun prihoda i rashoda'!G13+'Račun prihoda i rashoda'!G21+'Račun prihoda i rashoda'!G29+'Račun prihoda i rashoda'!G37+'Račun prihoda i rashoda'!G45+'Račun prihoda i rashoda'!G54+'Račun prihoda i rashoda'!G63+'Račun prihoda i rashoda'!G72+'Račun prihoda i rashoda'!G80+'Račun prihoda i rashoda'!G89+'Račun prihoda i rashoda'!G97</f>
        <v>3276</v>
      </c>
      <c r="E12" s="144">
        <f>'Račun prihoda i rashoda'!H13+'Račun prihoda i rashoda'!H21+'Račun prihoda i rashoda'!H29+'Račun prihoda i rashoda'!H37+'Račun prihoda i rashoda'!H45+'Račun prihoda i rashoda'!H54+'Račun prihoda i rashoda'!H63+'Račun prihoda i rashoda'!H72+'Račun prihoda i rashoda'!H80+'Račun prihoda i rashoda'!H89+'Račun prihoda i rashoda'!H97</f>
        <v>2487</v>
      </c>
      <c r="F12" s="144">
        <f>'Račun prihoda i rashoda'!I13+'Račun prihoda i rashoda'!I21+'Račun prihoda i rashoda'!I29+'Račun prihoda i rashoda'!I37+'Račun prihoda i rashoda'!I45+'Račun prihoda i rashoda'!I54+'Račun prihoda i rashoda'!I63+'Račun prihoda i rashoda'!I72+'Račun prihoda i rashoda'!I80+'Račun prihoda i rashoda'!I89+'Račun prihoda i rashoda'!I97</f>
        <v>-789</v>
      </c>
    </row>
    <row r="13" spans="1:10" x14ac:dyDescent="0.25">
      <c r="A13" s="22" t="s">
        <v>127</v>
      </c>
      <c r="B13" s="143">
        <f>B14</f>
        <v>4214</v>
      </c>
      <c r="C13" s="143">
        <f t="shared" ref="C13:F13" si="2">C14</f>
        <v>3982</v>
      </c>
      <c r="D13" s="143">
        <f t="shared" si="2"/>
        <v>4010</v>
      </c>
      <c r="E13" s="143">
        <f t="shared" si="2"/>
        <v>2810</v>
      </c>
      <c r="F13" s="143">
        <f t="shared" si="2"/>
        <v>-1200</v>
      </c>
    </row>
    <row r="14" spans="1:10" x14ac:dyDescent="0.25">
      <c r="A14" s="77" t="s">
        <v>128</v>
      </c>
      <c r="B14" s="145">
        <f>'Račun prihoda i rashoda'!E98+'Račun prihoda i rashoda'!E90+'Račun prihoda i rashoda'!E81+'Račun prihoda i rashoda'!E73+'Račun prihoda i rashoda'!E64+'Račun prihoda i rashoda'!E55+'Račun prihoda i rashoda'!E46+'Račun prihoda i rashoda'!E38+'Račun prihoda i rashoda'!E30+'Račun prihoda i rashoda'!E22+'Račun prihoda i rashoda'!E14</f>
        <v>4214</v>
      </c>
      <c r="C14" s="145">
        <f>'Račun prihoda i rashoda'!F98+'Račun prihoda i rashoda'!F90+'Račun prihoda i rashoda'!F81+'Račun prihoda i rashoda'!F73+'Račun prihoda i rashoda'!F64+'Račun prihoda i rashoda'!F55+'Račun prihoda i rashoda'!F46+'Račun prihoda i rashoda'!F38+'Račun prihoda i rashoda'!F30+'Račun prihoda i rashoda'!F22+'Račun prihoda i rashoda'!F14</f>
        <v>3982</v>
      </c>
      <c r="D14" s="145">
        <f>'Račun prihoda i rashoda'!G98+'Račun prihoda i rashoda'!G90+'Račun prihoda i rashoda'!G81+'Račun prihoda i rashoda'!G73+'Račun prihoda i rashoda'!G64+'Račun prihoda i rashoda'!G55+'Račun prihoda i rashoda'!G46+'Račun prihoda i rashoda'!G38+'Račun prihoda i rashoda'!G30+'Račun prihoda i rashoda'!G22+'Račun prihoda i rashoda'!G14</f>
        <v>4010</v>
      </c>
      <c r="E14" s="145">
        <f>'Račun prihoda i rashoda'!H98+'Račun prihoda i rashoda'!H90+'Račun prihoda i rashoda'!H81+'Račun prihoda i rashoda'!H73+'Račun prihoda i rashoda'!H64+'Račun prihoda i rashoda'!H55+'Račun prihoda i rashoda'!H46+'Račun prihoda i rashoda'!H38+'Račun prihoda i rashoda'!H30+'Račun prihoda i rashoda'!H22+'Račun prihoda i rashoda'!H14</f>
        <v>2810</v>
      </c>
      <c r="F14" s="145">
        <f>'Račun prihoda i rashoda'!I98+'Račun prihoda i rashoda'!I90+'Račun prihoda i rashoda'!I81+'Račun prihoda i rashoda'!I73+'Račun prihoda i rashoda'!I64+'Račun prihoda i rashoda'!I55+'Račun prihoda i rashoda'!I46+'Račun prihoda i rashoda'!I38+'Račun prihoda i rashoda'!I30+'Račun prihoda i rashoda'!I22+'Račun prihoda i rashoda'!I14</f>
        <v>-1200</v>
      </c>
    </row>
    <row r="15" spans="1:10" ht="25.5" x14ac:dyDescent="0.25">
      <c r="A15" s="8" t="s">
        <v>122</v>
      </c>
      <c r="B15" s="125">
        <f>SUM(B16:B17)</f>
        <v>36876</v>
      </c>
      <c r="C15" s="125">
        <f t="shared" ref="C15:F15" si="3">SUM(C16:C17)</f>
        <v>160183</v>
      </c>
      <c r="D15" s="125">
        <f t="shared" si="3"/>
        <v>33400</v>
      </c>
      <c r="E15" s="125">
        <f t="shared" si="3"/>
        <v>60070</v>
      </c>
      <c r="F15" s="125">
        <f t="shared" si="3"/>
        <v>26670</v>
      </c>
    </row>
    <row r="16" spans="1:10" ht="25.5" x14ac:dyDescent="0.25">
      <c r="A16" s="81" t="s">
        <v>123</v>
      </c>
      <c r="B16" s="146">
        <f>'Račun prihoda i rashoda'!E15+'Račun prihoda i rashoda'!E23+'Račun prihoda i rashoda'!E31+'Račun prihoda i rashoda'!E39+'Račun prihoda i rashoda'!E47+'Račun prihoda i rashoda'!E56+'Račun prihoda i rashoda'!E65+'Račun prihoda i rashoda'!E74+'Račun prihoda i rashoda'!E82+'Račun prihoda i rashoda'!E91+'Račun prihoda i rashoda'!E99</f>
        <v>0</v>
      </c>
      <c r="C16" s="146">
        <f>'Račun prihoda i rashoda'!F15+'Račun prihoda i rashoda'!F23+'Račun prihoda i rashoda'!F31+'Račun prihoda i rashoda'!F39+'Račun prihoda i rashoda'!F47+'Račun prihoda i rashoda'!F56+'Račun prihoda i rashoda'!F65+'Račun prihoda i rashoda'!F74+'Račun prihoda i rashoda'!F82+'Račun prihoda i rashoda'!F91+'Račun prihoda i rashoda'!F99</f>
        <v>0</v>
      </c>
      <c r="D16" s="146">
        <f>'Račun prihoda i rashoda'!G15+'Račun prihoda i rashoda'!G23+'Račun prihoda i rashoda'!G31+'Račun prihoda i rashoda'!G39+'Račun prihoda i rashoda'!G47+'Račun prihoda i rashoda'!G56+'Račun prihoda i rashoda'!G65+'Račun prihoda i rashoda'!G74+'Račun prihoda i rashoda'!G82+'Račun prihoda i rashoda'!G91+'Račun prihoda i rashoda'!G99</f>
        <v>5380</v>
      </c>
      <c r="E16" s="146">
        <f>'Račun prihoda i rashoda'!H15+'Račun prihoda i rashoda'!H23+'Račun prihoda i rashoda'!H31+'Račun prihoda i rashoda'!H39+'Račun prihoda i rashoda'!H47+'Račun prihoda i rashoda'!H56+'Račun prihoda i rashoda'!H65+'Račun prihoda i rashoda'!H74+'Račun prihoda i rashoda'!H82+'Račun prihoda i rashoda'!H91+'Račun prihoda i rashoda'!H99</f>
        <v>6840</v>
      </c>
      <c r="F16" s="146">
        <f>'Račun prihoda i rashoda'!I15+'Račun prihoda i rashoda'!I23+'Račun prihoda i rashoda'!I31+'Račun prihoda i rashoda'!I39+'Račun prihoda i rashoda'!I47+'Račun prihoda i rashoda'!I56+'Račun prihoda i rashoda'!I65+'Račun prihoda i rashoda'!I74+'Račun prihoda i rashoda'!I82+'Račun prihoda i rashoda'!I91+'Račun prihoda i rashoda'!I99</f>
        <v>1460</v>
      </c>
    </row>
    <row r="17" spans="1:6" ht="25.5" x14ac:dyDescent="0.25">
      <c r="A17" s="82" t="s">
        <v>166</v>
      </c>
      <c r="B17" s="147">
        <f>'Račun prihoda i rashoda'!E100+'Račun prihoda i rashoda'!E92+'Račun prihoda i rashoda'!E83+'Račun prihoda i rashoda'!E75+'Račun prihoda i rashoda'!E66+'Račun prihoda i rashoda'!E57+'Račun prihoda i rashoda'!E48+'Račun prihoda i rashoda'!E40+'Račun prihoda i rashoda'!E32+'Račun prihoda i rashoda'!E24+'Račun prihoda i rashoda'!E16</f>
        <v>36876</v>
      </c>
      <c r="C17" s="147">
        <f>'Račun prihoda i rashoda'!F100+'Račun prihoda i rashoda'!F92+'Račun prihoda i rashoda'!F83+'Račun prihoda i rashoda'!F75+'Račun prihoda i rashoda'!F66+'Račun prihoda i rashoda'!F57+'Račun prihoda i rashoda'!F48+'Račun prihoda i rashoda'!F40+'Račun prihoda i rashoda'!F32+'Račun prihoda i rashoda'!F24+'Račun prihoda i rashoda'!F16</f>
        <v>160183</v>
      </c>
      <c r="D17" s="147">
        <f>'Račun prihoda i rashoda'!G100+'Račun prihoda i rashoda'!G92+'Račun prihoda i rashoda'!G83+'Račun prihoda i rashoda'!G75+'Račun prihoda i rashoda'!G66+'Račun prihoda i rashoda'!G57+'Račun prihoda i rashoda'!G48+'Račun prihoda i rashoda'!G40+'Račun prihoda i rashoda'!G32+'Račun prihoda i rashoda'!G24+'Račun prihoda i rashoda'!G16</f>
        <v>28020</v>
      </c>
      <c r="E17" s="147">
        <f>'Račun prihoda i rashoda'!H100+'Račun prihoda i rashoda'!H92+'Račun prihoda i rashoda'!H83+'Račun prihoda i rashoda'!H75+'Račun prihoda i rashoda'!H66+'Račun prihoda i rashoda'!H57+'Račun prihoda i rashoda'!H48+'Račun prihoda i rashoda'!H40+'Račun prihoda i rashoda'!H32+'Račun prihoda i rashoda'!H24+'Račun prihoda i rashoda'!H16</f>
        <v>53230</v>
      </c>
      <c r="F17" s="147">
        <f>'Račun prihoda i rashoda'!I100+'Račun prihoda i rashoda'!I92+'Račun prihoda i rashoda'!I83+'Račun prihoda i rashoda'!I75+'Račun prihoda i rashoda'!I66+'Račun prihoda i rashoda'!I57+'Račun prihoda i rashoda'!I48+'Račun prihoda i rashoda'!I40+'Račun prihoda i rashoda'!I32+'Račun prihoda i rashoda'!I24+'Račun prihoda i rashoda'!I16</f>
        <v>25210</v>
      </c>
    </row>
    <row r="18" spans="1:6" x14ac:dyDescent="0.25">
      <c r="A18" s="72" t="s">
        <v>124</v>
      </c>
      <c r="B18" s="125">
        <f>SUM(B19:B20)</f>
        <v>612425</v>
      </c>
      <c r="C18" s="125">
        <f t="shared" ref="C18:F18" si="4">SUM(C19:C20)</f>
        <v>755140</v>
      </c>
      <c r="D18" s="125">
        <f t="shared" si="4"/>
        <v>720520</v>
      </c>
      <c r="E18" s="125">
        <f t="shared" si="4"/>
        <v>856872</v>
      </c>
      <c r="F18" s="125">
        <f t="shared" si="4"/>
        <v>136352</v>
      </c>
    </row>
    <row r="19" spans="1:6" x14ac:dyDescent="0.25">
      <c r="A19" s="86" t="s">
        <v>167</v>
      </c>
      <c r="B19" s="148">
        <f>'Račun prihoda i rashoda'!E17+'Račun prihoda i rashoda'!E25+'Račun prihoda i rashoda'!E33+'Račun prihoda i rashoda'!E41+'Račun prihoda i rashoda'!E49+'Račun prihoda i rashoda'!E58+'Račun prihoda i rashoda'!E67+'Račun prihoda i rashoda'!E76+'Račun prihoda i rashoda'!E84+'Račun prihoda i rashoda'!E93+'Račun prihoda i rashoda'!E101</f>
        <v>0</v>
      </c>
      <c r="C19" s="148">
        <f>'Račun prihoda i rashoda'!F17+'Račun prihoda i rashoda'!F25+'Račun prihoda i rashoda'!F33+'Račun prihoda i rashoda'!F41+'Račun prihoda i rashoda'!F49+'Račun prihoda i rashoda'!F58+'Račun prihoda i rashoda'!F67+'Račun prihoda i rashoda'!F76+'Račun prihoda i rashoda'!F84+'Račun prihoda i rashoda'!F93+'Račun prihoda i rashoda'!F101</f>
        <v>1792</v>
      </c>
      <c r="D19" s="148">
        <f>'Račun prihoda i rashoda'!G17+'Račun prihoda i rashoda'!G25+'Račun prihoda i rashoda'!G33+'Račun prihoda i rashoda'!G41+'Račun prihoda i rashoda'!G49+'Račun prihoda i rashoda'!G58+'Račun prihoda i rashoda'!G67+'Račun prihoda i rashoda'!G76+'Račun prihoda i rashoda'!G84+'Račun prihoda i rashoda'!G93+'Račun prihoda i rashoda'!G101</f>
        <v>9660</v>
      </c>
      <c r="E19" s="148">
        <f>'Račun prihoda i rashoda'!H17+'Račun prihoda i rashoda'!H25+'Račun prihoda i rashoda'!H33+'Račun prihoda i rashoda'!H41+'Račun prihoda i rashoda'!H49+'Račun prihoda i rashoda'!H58+'Račun prihoda i rashoda'!H67+'Račun prihoda i rashoda'!H76+'Račun prihoda i rashoda'!H84+'Račun prihoda i rashoda'!H93+'Račun prihoda i rashoda'!H101</f>
        <v>7492</v>
      </c>
      <c r="F19" s="148">
        <f>'Račun prihoda i rashoda'!I17+'Račun prihoda i rashoda'!I25+'Račun prihoda i rashoda'!I33+'Račun prihoda i rashoda'!I41+'Račun prihoda i rashoda'!I49+'Račun prihoda i rashoda'!I58+'Račun prihoda i rashoda'!I67+'Račun prihoda i rashoda'!I76+'Račun prihoda i rashoda'!I84+'Račun prihoda i rashoda'!I93+'Račun prihoda i rashoda'!I101</f>
        <v>-2168</v>
      </c>
    </row>
    <row r="20" spans="1:6" x14ac:dyDescent="0.25">
      <c r="A20" s="88" t="s">
        <v>125</v>
      </c>
      <c r="B20" s="149">
        <f>'Račun prihoda i rashoda'!E102+'Račun prihoda i rashoda'!E94+'Račun prihoda i rashoda'!E85+'Račun prihoda i rashoda'!E77+'Račun prihoda i rashoda'!E68+'Račun prihoda i rashoda'!E59+'Račun prihoda i rashoda'!E50+'Račun prihoda i rashoda'!E42+'Račun prihoda i rashoda'!E34+'Račun prihoda i rashoda'!E26+'Račun prihoda i rashoda'!E18</f>
        <v>612425</v>
      </c>
      <c r="C20" s="149">
        <f>'Račun prihoda i rashoda'!F102+'Račun prihoda i rashoda'!F94+'Račun prihoda i rashoda'!F85+'Račun prihoda i rashoda'!F77+'Račun prihoda i rashoda'!F68+'Račun prihoda i rashoda'!F59+'Račun prihoda i rashoda'!F50+'Račun prihoda i rashoda'!F42+'Račun prihoda i rashoda'!F34+'Račun prihoda i rashoda'!F26+'Račun prihoda i rashoda'!F18</f>
        <v>753348</v>
      </c>
      <c r="D20" s="149">
        <f>'Račun prihoda i rashoda'!G102+'Račun prihoda i rashoda'!G94+'Račun prihoda i rashoda'!G85+'Račun prihoda i rashoda'!G77+'Račun prihoda i rashoda'!G68+'Račun prihoda i rashoda'!G59+'Račun prihoda i rashoda'!G50+'Račun prihoda i rashoda'!G42+'Račun prihoda i rashoda'!G34+'Račun prihoda i rashoda'!G26+'Račun prihoda i rashoda'!G18</f>
        <v>710860</v>
      </c>
      <c r="E20" s="149">
        <f>'Račun prihoda i rashoda'!H102+'Račun prihoda i rashoda'!H94+'Račun prihoda i rashoda'!H85+'Račun prihoda i rashoda'!H77+'Račun prihoda i rashoda'!H68+'Račun prihoda i rashoda'!H59+'Račun prihoda i rashoda'!H50+'Račun prihoda i rashoda'!H42+'Račun prihoda i rashoda'!H34+'Račun prihoda i rashoda'!H26+'Račun prihoda i rashoda'!H18</f>
        <v>849380</v>
      </c>
      <c r="F20" s="149">
        <f>'Račun prihoda i rashoda'!I102+'Račun prihoda i rashoda'!I94+'Račun prihoda i rashoda'!I85+'Račun prihoda i rashoda'!I77+'Račun prihoda i rashoda'!I68+'Račun prihoda i rashoda'!I59+'Račun prihoda i rashoda'!I50+'Račun prihoda i rashoda'!I42+'Račun prihoda i rashoda'!I34+'Račun prihoda i rashoda'!I26+'Račun prihoda i rashoda'!I18</f>
        <v>138520</v>
      </c>
    </row>
    <row r="21" spans="1:6" x14ac:dyDescent="0.25">
      <c r="A21" s="72" t="s">
        <v>183</v>
      </c>
      <c r="B21" s="125">
        <f>SUM(B22)</f>
        <v>0</v>
      </c>
      <c r="C21" s="125">
        <f>SUM(C22)</f>
        <v>0</v>
      </c>
      <c r="D21" s="125">
        <f t="shared" ref="D21:F21" si="5">SUM(D22)</f>
        <v>0</v>
      </c>
      <c r="E21" s="125">
        <f t="shared" si="5"/>
        <v>1800</v>
      </c>
      <c r="F21" s="125">
        <f t="shared" si="5"/>
        <v>1800</v>
      </c>
    </row>
    <row r="22" spans="1:6" x14ac:dyDescent="0.25">
      <c r="A22" s="182" t="s">
        <v>184</v>
      </c>
      <c r="B22" s="183">
        <f>'Račun prihoda i rashoda'!E103+'Račun prihoda i rashoda'!E95+'Račun prihoda i rashoda'!E86+'Račun prihoda i rashoda'!E78+'Račun prihoda i rashoda'!E69+'Račun prihoda i rashoda'!E60+'Račun prihoda i rashoda'!E51+'Račun prihoda i rashoda'!E43+'Račun prihoda i rashoda'!E35+'Račun prihoda i rashoda'!E27+'Račun prihoda i rashoda'!E19</f>
        <v>0</v>
      </c>
      <c r="C22" s="183">
        <f>'Račun prihoda i rashoda'!F103+'Račun prihoda i rashoda'!F95+'Račun prihoda i rashoda'!F86+'Račun prihoda i rashoda'!F78+'Račun prihoda i rashoda'!F69+'Račun prihoda i rashoda'!F60+'Račun prihoda i rashoda'!F51+'Račun prihoda i rashoda'!F43+'Račun prihoda i rashoda'!F35+'Račun prihoda i rashoda'!F27+'Račun prihoda i rashoda'!F19</f>
        <v>0</v>
      </c>
      <c r="D22" s="183">
        <f>'Račun prihoda i rashoda'!G103+'Račun prihoda i rashoda'!G95+'Račun prihoda i rashoda'!G86+'Račun prihoda i rashoda'!G78+'Račun prihoda i rashoda'!G69+'Račun prihoda i rashoda'!G60+'Račun prihoda i rashoda'!G51+'Račun prihoda i rashoda'!G43+'Račun prihoda i rashoda'!G35+'Račun prihoda i rashoda'!G27+'Račun prihoda i rashoda'!G19</f>
        <v>0</v>
      </c>
      <c r="E22" s="183">
        <f>'Račun prihoda i rashoda'!H103+'Račun prihoda i rashoda'!H95+'Račun prihoda i rashoda'!H86+'Račun prihoda i rashoda'!H78+'Račun prihoda i rashoda'!H69+'Račun prihoda i rashoda'!H60+'Račun prihoda i rashoda'!H51+'Račun prihoda i rashoda'!H43+'Račun prihoda i rashoda'!H35+'Račun prihoda i rashoda'!H27+'Račun prihoda i rashoda'!H19</f>
        <v>1800</v>
      </c>
      <c r="F22" s="183">
        <f>'Račun prihoda i rashoda'!I103+'Račun prihoda i rashoda'!I95+'Račun prihoda i rashoda'!I86+'Račun prihoda i rashoda'!I78+'Račun prihoda i rashoda'!I69+'Račun prihoda i rashoda'!I60+'Račun prihoda i rashoda'!I51+'Račun prihoda i rashoda'!I43+'Račun prihoda i rashoda'!I35+'Račun prihoda i rashoda'!I27+'Račun prihoda i rashoda'!I19</f>
        <v>1800</v>
      </c>
    </row>
    <row r="25" spans="1:6" ht="15.75" customHeight="1" x14ac:dyDescent="0.25">
      <c r="A25" s="197" t="s">
        <v>126</v>
      </c>
      <c r="B25" s="197"/>
      <c r="C25" s="197"/>
      <c r="D25" s="197"/>
      <c r="E25" s="197"/>
      <c r="F25" s="197"/>
    </row>
    <row r="26" spans="1:6" ht="18" x14ac:dyDescent="0.25">
      <c r="A26" s="21"/>
      <c r="B26" s="21"/>
      <c r="C26" s="21"/>
      <c r="D26" s="21"/>
      <c r="E26" s="5"/>
      <c r="F26" s="5"/>
    </row>
    <row r="27" spans="1:6" ht="25.5" x14ac:dyDescent="0.25">
      <c r="A27" s="17" t="s">
        <v>119</v>
      </c>
      <c r="B27" s="3" t="s">
        <v>192</v>
      </c>
      <c r="C27" s="3" t="s">
        <v>193</v>
      </c>
      <c r="D27" s="3" t="s">
        <v>170</v>
      </c>
      <c r="E27" s="3" t="s">
        <v>195</v>
      </c>
      <c r="F27" s="3" t="s">
        <v>196</v>
      </c>
    </row>
    <row r="28" spans="1:6" x14ac:dyDescent="0.25">
      <c r="A28" s="72" t="s">
        <v>1</v>
      </c>
      <c r="B28" s="142">
        <f>B29+B31+B33+B36+B39</f>
        <v>658378</v>
      </c>
      <c r="C28" s="142">
        <f t="shared" ref="C28:F28" si="6">C29+C31+C33+C36+C39</f>
        <v>920579</v>
      </c>
      <c r="D28" s="142">
        <f t="shared" si="6"/>
        <v>761206</v>
      </c>
      <c r="E28" s="142">
        <f t="shared" si="6"/>
        <v>924039</v>
      </c>
      <c r="F28" s="142">
        <f t="shared" si="6"/>
        <v>162833</v>
      </c>
    </row>
    <row r="29" spans="1:6" ht="15.75" customHeight="1" x14ac:dyDescent="0.25">
      <c r="A29" s="22" t="s">
        <v>120</v>
      </c>
      <c r="B29" s="143">
        <f>B30</f>
        <v>0</v>
      </c>
      <c r="C29" s="143">
        <f t="shared" ref="C29" si="7">C30</f>
        <v>1275</v>
      </c>
      <c r="D29" s="143">
        <f t="shared" ref="D29" si="8">D30</f>
        <v>3276</v>
      </c>
      <c r="E29" s="143">
        <f t="shared" ref="E29" si="9">E30</f>
        <v>2487</v>
      </c>
      <c r="F29" s="143">
        <f t="shared" ref="F29" si="10">F30</f>
        <v>-789</v>
      </c>
    </row>
    <row r="30" spans="1:6" x14ac:dyDescent="0.25">
      <c r="A30" s="74" t="s">
        <v>121</v>
      </c>
      <c r="B30" s="144">
        <f>'Račun prihoda i rashoda'!E113+'Račun prihoda i rashoda'!E121+'Račun prihoda i rashoda'!E129+'Račun prihoda i rashoda'!E137+'Račun prihoda i rashoda'!E146+'Račun prihoda i rashoda'!E154+'Račun prihoda i rashoda'!E162+'Račun prihoda i rashoda'!E170+'Račun prihoda i rashoda'!E178+'Račun prihoda i rashoda'!E186+'Račun prihoda i rashoda'!E194+'Račun prihoda i rashoda'!E202+'Račun prihoda i rashoda'!E210+'Račun prihoda i rashoda'!E218+'Račun prihoda i rashoda'!E226+'Račun prihoda i rashoda'!E234+'Račun prihoda i rashoda'!E242+'Račun prihoda i rashoda'!E250+'Račun prihoda i rashoda'!E258+'Račun prihoda i rashoda'!E266+'Račun prihoda i rashoda'!E274+'Račun prihoda i rashoda'!E282+'Račun prihoda i rashoda'!E290+'Račun prihoda i rashoda'!E298+'Račun prihoda i rashoda'!E306+'Račun prihoda i rashoda'!E314+'Račun prihoda i rashoda'!E323+'Račun prihoda i rashoda'!E332+'Račun prihoda i rashoda'!E343+'Račun prihoda i rashoda'!E351+'Račun prihoda i rashoda'!E359+'Račun prihoda i rashoda'!E367+'Račun prihoda i rashoda'!E375+'Račun prihoda i rashoda'!E384</f>
        <v>0</v>
      </c>
      <c r="C30" s="144">
        <f>'Račun prihoda i rashoda'!F113+'Račun prihoda i rashoda'!F121+'Račun prihoda i rashoda'!F129+'Račun prihoda i rashoda'!F137+'Račun prihoda i rashoda'!F146+'Račun prihoda i rashoda'!F154+'Račun prihoda i rashoda'!F162+'Račun prihoda i rashoda'!F170+'Račun prihoda i rashoda'!F178+'Račun prihoda i rashoda'!F186+'Račun prihoda i rashoda'!F194+'Račun prihoda i rashoda'!F202+'Račun prihoda i rashoda'!F210+'Račun prihoda i rashoda'!F218+'Račun prihoda i rashoda'!F226+'Račun prihoda i rashoda'!F234+'Račun prihoda i rashoda'!F242+'Račun prihoda i rashoda'!F250+'Račun prihoda i rashoda'!F258+'Račun prihoda i rashoda'!F266+'Račun prihoda i rashoda'!F274+'Račun prihoda i rashoda'!F282+'Račun prihoda i rashoda'!F290+'Račun prihoda i rashoda'!F298+'Račun prihoda i rashoda'!F306+'Račun prihoda i rashoda'!F314+'Račun prihoda i rashoda'!F323+'Račun prihoda i rashoda'!F332+'Račun prihoda i rashoda'!F343+'Račun prihoda i rashoda'!F351+'Račun prihoda i rashoda'!F359+'Račun prihoda i rashoda'!F367+'Račun prihoda i rashoda'!F375+'Račun prihoda i rashoda'!F384</f>
        <v>1275</v>
      </c>
      <c r="D30" s="144">
        <f>'Račun prihoda i rashoda'!G113+'Račun prihoda i rashoda'!G121+'Račun prihoda i rashoda'!G129+'Račun prihoda i rashoda'!G137+'Račun prihoda i rashoda'!G146+'Račun prihoda i rashoda'!G154+'Račun prihoda i rashoda'!G162+'Račun prihoda i rashoda'!G170+'Račun prihoda i rashoda'!G178+'Račun prihoda i rashoda'!G186+'Račun prihoda i rashoda'!G194+'Račun prihoda i rashoda'!G202+'Račun prihoda i rashoda'!G210+'Račun prihoda i rashoda'!G218+'Račun prihoda i rashoda'!G226+'Račun prihoda i rashoda'!G234+'Račun prihoda i rashoda'!G242+'Račun prihoda i rashoda'!G250+'Račun prihoda i rashoda'!G258+'Račun prihoda i rashoda'!G266+'Račun prihoda i rashoda'!G274+'Račun prihoda i rashoda'!G282+'Račun prihoda i rashoda'!G290+'Račun prihoda i rashoda'!G298+'Račun prihoda i rashoda'!G306+'Račun prihoda i rashoda'!G314+'Račun prihoda i rashoda'!G323+'Račun prihoda i rashoda'!G332+'Račun prihoda i rashoda'!G343+'Račun prihoda i rashoda'!G351+'Račun prihoda i rashoda'!G359+'Račun prihoda i rashoda'!G367+'Račun prihoda i rashoda'!G375+'Račun prihoda i rashoda'!G384</f>
        <v>3276</v>
      </c>
      <c r="E30" s="144">
        <f>'Račun prihoda i rashoda'!H113+'Račun prihoda i rashoda'!H121+'Račun prihoda i rashoda'!H129+'Račun prihoda i rashoda'!H137+'Račun prihoda i rashoda'!H146+'Račun prihoda i rashoda'!H154+'Račun prihoda i rashoda'!H162+'Račun prihoda i rashoda'!H170+'Račun prihoda i rashoda'!H178+'Račun prihoda i rashoda'!H186+'Račun prihoda i rashoda'!H194+'Račun prihoda i rashoda'!H202+'Račun prihoda i rashoda'!H210+'Račun prihoda i rashoda'!H218+'Račun prihoda i rashoda'!H226+'Račun prihoda i rashoda'!H234+'Račun prihoda i rashoda'!H242+'Račun prihoda i rashoda'!H250+'Račun prihoda i rashoda'!H258+'Račun prihoda i rashoda'!H266+'Račun prihoda i rashoda'!H274+'Račun prihoda i rashoda'!H282+'Račun prihoda i rashoda'!H290+'Račun prihoda i rashoda'!H298+'Račun prihoda i rashoda'!H306+'Račun prihoda i rashoda'!H314+'Račun prihoda i rashoda'!H323+'Račun prihoda i rashoda'!H332+'Račun prihoda i rashoda'!H343+'Račun prihoda i rashoda'!H351+'Račun prihoda i rashoda'!H359+'Račun prihoda i rashoda'!H367+'Račun prihoda i rashoda'!H375+'Račun prihoda i rashoda'!H384</f>
        <v>2487</v>
      </c>
      <c r="F30" s="144">
        <f>'Račun prihoda i rashoda'!I113+'Račun prihoda i rashoda'!I121+'Račun prihoda i rashoda'!I129+'Račun prihoda i rashoda'!I137+'Račun prihoda i rashoda'!I146+'Račun prihoda i rashoda'!I154+'Račun prihoda i rashoda'!I162+'Račun prihoda i rashoda'!I170+'Račun prihoda i rashoda'!I178+'Račun prihoda i rashoda'!I186+'Račun prihoda i rashoda'!I194+'Račun prihoda i rashoda'!I202+'Račun prihoda i rashoda'!I210+'Račun prihoda i rashoda'!I218+'Račun prihoda i rashoda'!I226+'Račun prihoda i rashoda'!I234+'Račun prihoda i rashoda'!I242+'Račun prihoda i rashoda'!I250+'Račun prihoda i rashoda'!I258+'Račun prihoda i rashoda'!I266+'Račun prihoda i rashoda'!I274+'Račun prihoda i rashoda'!I282+'Račun prihoda i rashoda'!I290+'Račun prihoda i rashoda'!I298+'Račun prihoda i rashoda'!I306+'Račun prihoda i rashoda'!I314+'Račun prihoda i rashoda'!I323+'Račun prihoda i rashoda'!I332+'Račun prihoda i rashoda'!I343+'Račun prihoda i rashoda'!I351+'Račun prihoda i rashoda'!I359+'Račun prihoda i rashoda'!I367+'Račun prihoda i rashoda'!I375+'Račun prihoda i rashoda'!I384</f>
        <v>-789</v>
      </c>
    </row>
    <row r="31" spans="1:6" x14ac:dyDescent="0.25">
      <c r="A31" s="22" t="s">
        <v>127</v>
      </c>
      <c r="B31" s="143">
        <f>B32</f>
        <v>4214</v>
      </c>
      <c r="C31" s="143">
        <f t="shared" ref="C31" si="11">C32</f>
        <v>3982</v>
      </c>
      <c r="D31" s="143">
        <f t="shared" ref="D31" si="12">D32</f>
        <v>4010</v>
      </c>
      <c r="E31" s="143">
        <f t="shared" ref="E31" si="13">E32</f>
        <v>2810</v>
      </c>
      <c r="F31" s="143">
        <f t="shared" ref="F31" si="14">F32</f>
        <v>-1200</v>
      </c>
    </row>
    <row r="32" spans="1:6" x14ac:dyDescent="0.25">
      <c r="A32" s="77" t="s">
        <v>128</v>
      </c>
      <c r="B32" s="145">
        <f>'Račun prihoda i rashoda'!E385+'Račun prihoda i rashoda'!E376+'Račun prihoda i rashoda'!E368+'Račun prihoda i rashoda'!E360+'Račun prihoda i rashoda'!E352+'Račun prihoda i rashoda'!E344+'Račun prihoda i rashoda'!E333+'Račun prihoda i rashoda'!E324+'Račun prihoda i rashoda'!E315+'Račun prihoda i rashoda'!E307+'Račun prihoda i rashoda'!E299+'Račun prihoda i rashoda'!E291+'Račun prihoda i rashoda'!E283+'Račun prihoda i rashoda'!E275+'Račun prihoda i rashoda'!E267+'Račun prihoda i rashoda'!E259+'Račun prihoda i rashoda'!E251+'Račun prihoda i rashoda'!E243+'Račun prihoda i rashoda'!E235+'Račun prihoda i rashoda'!E227+'Račun prihoda i rashoda'!E219+'Račun prihoda i rashoda'!E211+'Račun prihoda i rashoda'!E203+'Račun prihoda i rashoda'!E195+'Račun prihoda i rashoda'!E187+'Račun prihoda i rashoda'!E179+'Račun prihoda i rashoda'!E171+'Račun prihoda i rashoda'!E163+'Račun prihoda i rashoda'!E155+'Račun prihoda i rashoda'!E147+'Račun prihoda i rashoda'!E138+'Račun prihoda i rashoda'!E130+'Račun prihoda i rashoda'!E122+'Račun prihoda i rashoda'!E114</f>
        <v>4214</v>
      </c>
      <c r="C32" s="145">
        <f>'Račun prihoda i rashoda'!F385+'Račun prihoda i rashoda'!F376+'Račun prihoda i rashoda'!F368+'Račun prihoda i rashoda'!F360+'Račun prihoda i rashoda'!F352+'Račun prihoda i rashoda'!F344+'Račun prihoda i rashoda'!F333+'Račun prihoda i rashoda'!F324+'Račun prihoda i rashoda'!F315+'Račun prihoda i rashoda'!F307+'Račun prihoda i rashoda'!F299+'Račun prihoda i rashoda'!F291+'Račun prihoda i rashoda'!F283+'Račun prihoda i rashoda'!F275+'Račun prihoda i rashoda'!F267+'Račun prihoda i rashoda'!F259+'Račun prihoda i rashoda'!F251+'Račun prihoda i rashoda'!F243+'Račun prihoda i rashoda'!F235+'Račun prihoda i rashoda'!F227+'Račun prihoda i rashoda'!F219+'Račun prihoda i rashoda'!F211+'Račun prihoda i rashoda'!F203+'Račun prihoda i rashoda'!F195+'Račun prihoda i rashoda'!F187+'Račun prihoda i rashoda'!F179+'Račun prihoda i rashoda'!F171+'Račun prihoda i rashoda'!F163+'Račun prihoda i rashoda'!F155+'Račun prihoda i rashoda'!F147+'Račun prihoda i rashoda'!F138+'Račun prihoda i rashoda'!F130+'Račun prihoda i rashoda'!F122+'Račun prihoda i rashoda'!F114</f>
        <v>3982</v>
      </c>
      <c r="D32" s="145">
        <f>'Račun prihoda i rashoda'!G385+'Račun prihoda i rashoda'!G376+'Račun prihoda i rashoda'!G368+'Račun prihoda i rashoda'!G360+'Račun prihoda i rashoda'!G352+'Račun prihoda i rashoda'!G344+'Račun prihoda i rashoda'!G333+'Račun prihoda i rashoda'!G324+'Račun prihoda i rashoda'!G315+'Račun prihoda i rashoda'!G307+'Račun prihoda i rashoda'!G299+'Račun prihoda i rashoda'!G291+'Račun prihoda i rashoda'!G283+'Račun prihoda i rashoda'!G275+'Račun prihoda i rashoda'!G267+'Račun prihoda i rashoda'!G259+'Račun prihoda i rashoda'!G251+'Račun prihoda i rashoda'!G243+'Račun prihoda i rashoda'!G235+'Račun prihoda i rashoda'!G227+'Račun prihoda i rashoda'!G219+'Račun prihoda i rashoda'!G211+'Račun prihoda i rashoda'!G203+'Račun prihoda i rashoda'!G195+'Račun prihoda i rashoda'!G187+'Račun prihoda i rashoda'!G179+'Račun prihoda i rashoda'!G171+'Račun prihoda i rashoda'!G163+'Račun prihoda i rashoda'!G155+'Račun prihoda i rashoda'!G147+'Račun prihoda i rashoda'!G138+'Račun prihoda i rashoda'!G130+'Račun prihoda i rashoda'!G122+'Račun prihoda i rashoda'!G114</f>
        <v>4010</v>
      </c>
      <c r="E32" s="145">
        <f>'Račun prihoda i rashoda'!H385+'Račun prihoda i rashoda'!H376+'Račun prihoda i rashoda'!H368+'Račun prihoda i rashoda'!H360+'Račun prihoda i rashoda'!H352+'Račun prihoda i rashoda'!H344+'Račun prihoda i rashoda'!H333+'Račun prihoda i rashoda'!H324+'Račun prihoda i rashoda'!H315+'Račun prihoda i rashoda'!H307+'Račun prihoda i rashoda'!H299+'Račun prihoda i rashoda'!H291+'Račun prihoda i rashoda'!H283+'Račun prihoda i rashoda'!H275+'Račun prihoda i rashoda'!H267+'Račun prihoda i rashoda'!H259+'Račun prihoda i rashoda'!H251+'Račun prihoda i rashoda'!H243+'Račun prihoda i rashoda'!H235+'Račun prihoda i rashoda'!H227+'Račun prihoda i rashoda'!H219+'Račun prihoda i rashoda'!H211+'Račun prihoda i rashoda'!H203+'Račun prihoda i rashoda'!H195+'Račun prihoda i rashoda'!H187+'Račun prihoda i rashoda'!H179+'Račun prihoda i rashoda'!H171+'Račun prihoda i rashoda'!H163+'Račun prihoda i rashoda'!H155+'Račun prihoda i rashoda'!H147+'Račun prihoda i rashoda'!H138+'Račun prihoda i rashoda'!H130+'Račun prihoda i rashoda'!H122+'Račun prihoda i rashoda'!H114</f>
        <v>2810</v>
      </c>
      <c r="F32" s="145">
        <f>'Račun prihoda i rashoda'!I385+'Račun prihoda i rashoda'!I376+'Račun prihoda i rashoda'!I368+'Račun prihoda i rashoda'!I360+'Račun prihoda i rashoda'!I352+'Račun prihoda i rashoda'!I344+'Račun prihoda i rashoda'!I333+'Račun prihoda i rashoda'!I324+'Račun prihoda i rashoda'!I315+'Račun prihoda i rashoda'!I307+'Račun prihoda i rashoda'!I299+'Račun prihoda i rashoda'!I291+'Račun prihoda i rashoda'!I283+'Račun prihoda i rashoda'!I275+'Račun prihoda i rashoda'!I267+'Račun prihoda i rashoda'!I259+'Račun prihoda i rashoda'!I251+'Račun prihoda i rashoda'!I243+'Račun prihoda i rashoda'!I235+'Račun prihoda i rashoda'!I227+'Račun prihoda i rashoda'!I219+'Račun prihoda i rashoda'!I211+'Račun prihoda i rashoda'!I203+'Račun prihoda i rashoda'!I195+'Račun prihoda i rashoda'!I187+'Račun prihoda i rashoda'!I179+'Račun prihoda i rashoda'!I171+'Račun prihoda i rashoda'!I163+'Račun prihoda i rashoda'!I155+'Račun prihoda i rashoda'!I147+'Račun prihoda i rashoda'!I138+'Račun prihoda i rashoda'!I130+'Račun prihoda i rashoda'!I122+'Račun prihoda i rashoda'!I114</f>
        <v>-1200</v>
      </c>
    </row>
    <row r="33" spans="1:6" ht="25.5" x14ac:dyDescent="0.25">
      <c r="A33" s="8" t="s">
        <v>122</v>
      </c>
      <c r="B33" s="125">
        <f>SUM(B34:B35)</f>
        <v>67441</v>
      </c>
      <c r="C33" s="125">
        <f t="shared" ref="C33" si="15">SUM(C34:C35)</f>
        <v>160183</v>
      </c>
      <c r="D33" s="125">
        <f t="shared" ref="D33" si="16">SUM(D34:D35)</f>
        <v>33400</v>
      </c>
      <c r="E33" s="125">
        <f t="shared" ref="E33" si="17">SUM(E34:E35)</f>
        <v>60070</v>
      </c>
      <c r="F33" s="125">
        <f t="shared" ref="F33" si="18">SUM(F34:F35)</f>
        <v>26670</v>
      </c>
    </row>
    <row r="34" spans="1:6" ht="25.5" x14ac:dyDescent="0.25">
      <c r="A34" s="81" t="s">
        <v>123</v>
      </c>
      <c r="B34" s="150">
        <f>'Račun prihoda i rashoda'!E115+'Račun prihoda i rashoda'!E123+'Račun prihoda i rashoda'!E131+'Račun prihoda i rashoda'!E139+'Račun prihoda i rashoda'!E148+'Račun prihoda i rashoda'!E156+'Račun prihoda i rashoda'!E164+'Račun prihoda i rashoda'!E172+'Račun prihoda i rashoda'!E180+'Račun prihoda i rashoda'!E188+'Račun prihoda i rashoda'!E196+'Račun prihoda i rashoda'!E204+'Račun prihoda i rashoda'!E212+'Račun prihoda i rashoda'!E220+'Račun prihoda i rashoda'!E228+'Račun prihoda i rashoda'!E236+'Račun prihoda i rashoda'!E244+'Račun prihoda i rashoda'!E252+'Račun prihoda i rashoda'!E260+'Račun prihoda i rashoda'!E268+'Račun prihoda i rashoda'!E276+'Račun prihoda i rashoda'!E284+'Račun prihoda i rashoda'!E292+'Račun prihoda i rashoda'!E300+'Račun prihoda i rashoda'!E308+'Račun prihoda i rashoda'!E316+'Račun prihoda i rashoda'!E325+'Račun prihoda i rashoda'!E334+'Račun prihoda i rashoda'!E345+'Račun prihoda i rashoda'!E353+'Račun prihoda i rashoda'!E361+'Račun prihoda i rashoda'!E369+'Račun prihoda i rashoda'!E377+'Račun prihoda i rashoda'!E386</f>
        <v>30565</v>
      </c>
      <c r="C34" s="150">
        <f>'Račun prihoda i rashoda'!F115+'Račun prihoda i rashoda'!F123+'Račun prihoda i rashoda'!F131+'Račun prihoda i rashoda'!F139+'Račun prihoda i rashoda'!F148+'Račun prihoda i rashoda'!F156+'Račun prihoda i rashoda'!F164+'Račun prihoda i rashoda'!F172+'Račun prihoda i rashoda'!F180+'Račun prihoda i rashoda'!F188+'Račun prihoda i rashoda'!F196+'Račun prihoda i rashoda'!F204+'Račun prihoda i rashoda'!F212+'Račun prihoda i rashoda'!F220+'Račun prihoda i rashoda'!F228+'Račun prihoda i rashoda'!F236+'Račun prihoda i rashoda'!F244+'Račun prihoda i rashoda'!F252+'Račun prihoda i rashoda'!F260+'Račun prihoda i rashoda'!F268+'Račun prihoda i rashoda'!F276+'Račun prihoda i rashoda'!F284+'Račun prihoda i rashoda'!F292+'Račun prihoda i rashoda'!F300+'Račun prihoda i rashoda'!F308+'Račun prihoda i rashoda'!F316+'Račun prihoda i rashoda'!F325+'Račun prihoda i rashoda'!F334+'Račun prihoda i rashoda'!F345+'Račun prihoda i rashoda'!F353+'Račun prihoda i rashoda'!F361+'Račun prihoda i rashoda'!F369+'Račun prihoda i rashoda'!F377+'Račun prihoda i rashoda'!F386</f>
        <v>0</v>
      </c>
      <c r="D34" s="150">
        <f>'Račun prihoda i rashoda'!G115+'Račun prihoda i rashoda'!G123+'Račun prihoda i rashoda'!G131+'Račun prihoda i rashoda'!G139+'Račun prihoda i rashoda'!G148+'Račun prihoda i rashoda'!G156+'Račun prihoda i rashoda'!G164+'Račun prihoda i rashoda'!G172+'Račun prihoda i rashoda'!G180+'Račun prihoda i rashoda'!G188+'Račun prihoda i rashoda'!G196+'Račun prihoda i rashoda'!G204+'Račun prihoda i rashoda'!G212+'Račun prihoda i rashoda'!G220+'Račun prihoda i rashoda'!G228+'Račun prihoda i rashoda'!G236+'Račun prihoda i rashoda'!G244+'Račun prihoda i rashoda'!G252+'Račun prihoda i rashoda'!G260+'Račun prihoda i rashoda'!G268+'Račun prihoda i rashoda'!G276+'Račun prihoda i rashoda'!G284+'Račun prihoda i rashoda'!G292+'Račun prihoda i rashoda'!G300+'Račun prihoda i rashoda'!G308+'Račun prihoda i rashoda'!G316+'Račun prihoda i rashoda'!G325+'Račun prihoda i rashoda'!G334+'Račun prihoda i rashoda'!G345+'Račun prihoda i rashoda'!G353+'Račun prihoda i rashoda'!G361+'Račun prihoda i rashoda'!G369+'Račun prihoda i rashoda'!G377+'Račun prihoda i rashoda'!G386</f>
        <v>5380</v>
      </c>
      <c r="E34" s="150">
        <f>'Račun prihoda i rashoda'!H115+'Račun prihoda i rashoda'!H123+'Račun prihoda i rashoda'!H131+'Račun prihoda i rashoda'!H139+'Račun prihoda i rashoda'!H148+'Račun prihoda i rashoda'!H156+'Račun prihoda i rashoda'!H164+'Račun prihoda i rashoda'!H172+'Račun prihoda i rashoda'!H180+'Račun prihoda i rashoda'!H188+'Račun prihoda i rashoda'!H196+'Račun prihoda i rashoda'!H204+'Račun prihoda i rashoda'!H212+'Račun prihoda i rashoda'!H220+'Račun prihoda i rashoda'!H228+'Račun prihoda i rashoda'!H236+'Račun prihoda i rashoda'!H244+'Račun prihoda i rashoda'!H252+'Račun prihoda i rashoda'!H260+'Račun prihoda i rashoda'!H268+'Račun prihoda i rashoda'!H276+'Račun prihoda i rashoda'!H284+'Račun prihoda i rashoda'!H292+'Račun prihoda i rashoda'!H300+'Račun prihoda i rashoda'!H308+'Račun prihoda i rashoda'!H316+'Račun prihoda i rashoda'!H325+'Račun prihoda i rashoda'!H334+'Račun prihoda i rashoda'!H345+'Račun prihoda i rashoda'!H353+'Račun prihoda i rashoda'!H361+'Račun prihoda i rashoda'!H369+'Račun prihoda i rashoda'!H377+'Račun prihoda i rashoda'!H386</f>
        <v>6840</v>
      </c>
      <c r="F34" s="150">
        <f>'Račun prihoda i rashoda'!I115+'Račun prihoda i rashoda'!I123+'Račun prihoda i rashoda'!I131+'Račun prihoda i rashoda'!I139+'Račun prihoda i rashoda'!I148+'Račun prihoda i rashoda'!I156+'Račun prihoda i rashoda'!I164+'Račun prihoda i rashoda'!I172+'Račun prihoda i rashoda'!I180+'Račun prihoda i rashoda'!I188+'Račun prihoda i rashoda'!I196+'Račun prihoda i rashoda'!I204+'Račun prihoda i rashoda'!I212+'Račun prihoda i rashoda'!I220+'Račun prihoda i rashoda'!I228+'Račun prihoda i rashoda'!I236+'Račun prihoda i rashoda'!I244+'Račun prihoda i rashoda'!I252+'Račun prihoda i rashoda'!I260+'Račun prihoda i rashoda'!I268+'Račun prihoda i rashoda'!I276+'Račun prihoda i rashoda'!I284+'Račun prihoda i rashoda'!I292+'Račun prihoda i rashoda'!I300+'Račun prihoda i rashoda'!I308+'Račun prihoda i rashoda'!I316+'Račun prihoda i rashoda'!I325+'Račun prihoda i rashoda'!I334+'Račun prihoda i rashoda'!I345+'Račun prihoda i rashoda'!I353+'Račun prihoda i rashoda'!I361+'Račun prihoda i rashoda'!I369+'Račun prihoda i rashoda'!I377+'Račun prihoda i rashoda'!I386</f>
        <v>1460</v>
      </c>
    </row>
    <row r="35" spans="1:6" ht="25.5" x14ac:dyDescent="0.25">
      <c r="A35" s="82" t="s">
        <v>166</v>
      </c>
      <c r="B35" s="151">
        <f>'Račun prihoda i rashoda'!E387+'Račun prihoda i rashoda'!E378+'Račun prihoda i rashoda'!E370+'Račun prihoda i rashoda'!E362+'Račun prihoda i rashoda'!E354+'Račun prihoda i rashoda'!E346+'Račun prihoda i rashoda'!E335+'Račun prihoda i rashoda'!E326+'Račun prihoda i rashoda'!E317+'Račun prihoda i rashoda'!E309+'Račun prihoda i rashoda'!E301+'Račun prihoda i rashoda'!E293+'Račun prihoda i rashoda'!E285+'Račun prihoda i rashoda'!E277+'Račun prihoda i rashoda'!E269+'Račun prihoda i rashoda'!E261+'Račun prihoda i rashoda'!E253+'Račun prihoda i rashoda'!E245+'Račun prihoda i rashoda'!E237+'Račun prihoda i rashoda'!E229+'Račun prihoda i rashoda'!E221+'Račun prihoda i rashoda'!E213+'Račun prihoda i rashoda'!E205+'Račun prihoda i rashoda'!E197+'Račun prihoda i rashoda'!E189+'Račun prihoda i rashoda'!E181+'Račun prihoda i rashoda'!E173+'Račun prihoda i rashoda'!E165+'Račun prihoda i rashoda'!E157+'Račun prihoda i rashoda'!E149+'Račun prihoda i rashoda'!E140+'Račun prihoda i rashoda'!E132+'Račun prihoda i rashoda'!E124+'Račun prihoda i rashoda'!E116</f>
        <v>36876</v>
      </c>
      <c r="C35" s="151">
        <f>'Račun prihoda i rashoda'!F387+'Račun prihoda i rashoda'!F378+'Račun prihoda i rashoda'!F370+'Račun prihoda i rashoda'!F362+'Račun prihoda i rashoda'!F354+'Račun prihoda i rashoda'!F346+'Račun prihoda i rashoda'!F335+'Račun prihoda i rashoda'!F326+'Račun prihoda i rashoda'!F317+'Račun prihoda i rashoda'!F309+'Račun prihoda i rashoda'!F301+'Račun prihoda i rashoda'!F293+'Račun prihoda i rashoda'!F285+'Račun prihoda i rashoda'!F277+'Račun prihoda i rashoda'!F269+'Račun prihoda i rashoda'!F261+'Račun prihoda i rashoda'!F253+'Račun prihoda i rashoda'!F245+'Račun prihoda i rashoda'!F237+'Račun prihoda i rashoda'!F229+'Račun prihoda i rashoda'!F221+'Račun prihoda i rashoda'!F213+'Račun prihoda i rashoda'!F205+'Račun prihoda i rashoda'!F197+'Račun prihoda i rashoda'!F189+'Račun prihoda i rashoda'!F181+'Račun prihoda i rashoda'!F173+'Račun prihoda i rashoda'!F165+'Račun prihoda i rashoda'!F157+'Račun prihoda i rashoda'!F149+'Račun prihoda i rashoda'!F140+'Račun prihoda i rashoda'!F132+'Račun prihoda i rashoda'!F124+'Račun prihoda i rashoda'!F116</f>
        <v>160183</v>
      </c>
      <c r="D35" s="151">
        <f>'Račun prihoda i rashoda'!G387+'Račun prihoda i rashoda'!G378+'Račun prihoda i rashoda'!G370+'Račun prihoda i rashoda'!G362+'Račun prihoda i rashoda'!G354+'Račun prihoda i rashoda'!G346+'Račun prihoda i rashoda'!G335+'Račun prihoda i rashoda'!G326+'Račun prihoda i rashoda'!G317+'Račun prihoda i rashoda'!G309+'Račun prihoda i rashoda'!G301+'Račun prihoda i rashoda'!G293+'Račun prihoda i rashoda'!G285+'Račun prihoda i rashoda'!G277+'Račun prihoda i rashoda'!G269+'Račun prihoda i rashoda'!G261+'Račun prihoda i rashoda'!G253+'Račun prihoda i rashoda'!G245+'Račun prihoda i rashoda'!G237+'Račun prihoda i rashoda'!G229+'Račun prihoda i rashoda'!G221+'Račun prihoda i rashoda'!G213+'Račun prihoda i rashoda'!G205+'Račun prihoda i rashoda'!G197+'Račun prihoda i rashoda'!G189+'Račun prihoda i rashoda'!G181+'Račun prihoda i rashoda'!G173+'Račun prihoda i rashoda'!G165+'Račun prihoda i rashoda'!G157+'Račun prihoda i rashoda'!G149+'Račun prihoda i rashoda'!G140+'Račun prihoda i rashoda'!G132+'Račun prihoda i rashoda'!G124+'Račun prihoda i rashoda'!G116</f>
        <v>28020</v>
      </c>
      <c r="E35" s="151">
        <f>'Račun prihoda i rashoda'!H387+'Račun prihoda i rashoda'!H378+'Račun prihoda i rashoda'!H370+'Račun prihoda i rashoda'!H362+'Račun prihoda i rashoda'!H354+'Račun prihoda i rashoda'!H346+'Račun prihoda i rashoda'!H335+'Račun prihoda i rashoda'!H326+'Račun prihoda i rashoda'!H317+'Račun prihoda i rashoda'!H309+'Račun prihoda i rashoda'!H301+'Račun prihoda i rashoda'!H293+'Račun prihoda i rashoda'!H285+'Račun prihoda i rashoda'!H277+'Račun prihoda i rashoda'!H269+'Račun prihoda i rashoda'!H261+'Račun prihoda i rashoda'!H253+'Račun prihoda i rashoda'!H245+'Račun prihoda i rashoda'!H237+'Račun prihoda i rashoda'!H229+'Račun prihoda i rashoda'!H221+'Račun prihoda i rashoda'!H213+'Račun prihoda i rashoda'!H205+'Račun prihoda i rashoda'!H197+'Račun prihoda i rashoda'!H189+'Račun prihoda i rashoda'!H181+'Račun prihoda i rashoda'!H173+'Račun prihoda i rashoda'!H165+'Račun prihoda i rashoda'!H157+'Račun prihoda i rashoda'!H149+'Račun prihoda i rashoda'!H140+'Račun prihoda i rashoda'!H132+'Račun prihoda i rashoda'!H124+'Račun prihoda i rashoda'!H116</f>
        <v>53230</v>
      </c>
      <c r="F35" s="151">
        <f>'Račun prihoda i rashoda'!I387+'Račun prihoda i rashoda'!I378+'Račun prihoda i rashoda'!I370+'Račun prihoda i rashoda'!I362+'Račun prihoda i rashoda'!I354+'Račun prihoda i rashoda'!I346+'Račun prihoda i rashoda'!I335+'Račun prihoda i rashoda'!I326+'Račun prihoda i rashoda'!I317+'Račun prihoda i rashoda'!I309+'Račun prihoda i rashoda'!I301+'Račun prihoda i rashoda'!I293+'Račun prihoda i rashoda'!I285+'Račun prihoda i rashoda'!I277+'Račun prihoda i rashoda'!I269+'Račun prihoda i rashoda'!I261+'Račun prihoda i rashoda'!I253+'Račun prihoda i rashoda'!I245+'Račun prihoda i rashoda'!I237+'Račun prihoda i rashoda'!I229+'Račun prihoda i rashoda'!I221+'Račun prihoda i rashoda'!I213+'Račun prihoda i rashoda'!I205+'Račun prihoda i rashoda'!I197+'Račun prihoda i rashoda'!I189+'Račun prihoda i rashoda'!I181+'Račun prihoda i rashoda'!I173+'Račun prihoda i rashoda'!I165+'Račun prihoda i rashoda'!I157+'Račun prihoda i rashoda'!I149+'Račun prihoda i rashoda'!I140+'Račun prihoda i rashoda'!I132+'Račun prihoda i rashoda'!I124+'Račun prihoda i rashoda'!I116</f>
        <v>25210</v>
      </c>
    </row>
    <row r="36" spans="1:6" x14ac:dyDescent="0.25">
      <c r="A36" s="72" t="s">
        <v>124</v>
      </c>
      <c r="B36" s="125">
        <f>SUM(B37:B38)</f>
        <v>586723</v>
      </c>
      <c r="C36" s="125">
        <f t="shared" ref="C36" si="19">SUM(C37:C38)</f>
        <v>755139</v>
      </c>
      <c r="D36" s="125">
        <f t="shared" ref="D36" si="20">SUM(D37:D38)</f>
        <v>720520</v>
      </c>
      <c r="E36" s="125">
        <f t="shared" ref="E36" si="21">SUM(E37:E38)</f>
        <v>856872</v>
      </c>
      <c r="F36" s="125">
        <f t="shared" ref="F36" si="22">SUM(F37:F38)</f>
        <v>136352</v>
      </c>
    </row>
    <row r="37" spans="1:6" x14ac:dyDescent="0.25">
      <c r="A37" s="86" t="s">
        <v>167</v>
      </c>
      <c r="B37" s="152">
        <f>'Račun prihoda i rashoda'!E117+'Račun prihoda i rashoda'!E125+'Račun prihoda i rashoda'!E133+'Račun prihoda i rashoda'!E141+'Račun prihoda i rashoda'!E150+'Račun prihoda i rashoda'!E158+'Račun prihoda i rashoda'!E166+'Račun prihoda i rashoda'!E174+'Račun prihoda i rashoda'!E182+'Račun prihoda i rashoda'!E190+'Račun prihoda i rashoda'!E198+'Račun prihoda i rashoda'!E206+'Račun prihoda i rashoda'!E214+'Račun prihoda i rashoda'!E222+'Račun prihoda i rashoda'!E230+'Račun prihoda i rashoda'!E238+'Račun prihoda i rashoda'!E246+'Račun prihoda i rashoda'!E254+'Račun prihoda i rashoda'!E262+'Račun prihoda i rashoda'!E270+'Račun prihoda i rashoda'!E278+'Račun prihoda i rashoda'!E286+'Račun prihoda i rashoda'!E294+'Račun prihoda i rashoda'!E302+'Račun prihoda i rashoda'!E310+'Račun prihoda i rashoda'!E318+'Račun prihoda i rashoda'!E327+'Račun prihoda i rashoda'!E336+'Račun prihoda i rashoda'!E347+'Račun prihoda i rashoda'!E355+'Račun prihoda i rashoda'!E363+'Račun prihoda i rashoda'!E371+'Račun prihoda i rashoda'!E379+'Račun prihoda i rashoda'!E388</f>
        <v>0</v>
      </c>
      <c r="C37" s="152">
        <f>'Račun prihoda i rashoda'!F117+'Račun prihoda i rashoda'!F125+'Račun prihoda i rashoda'!F133+'Račun prihoda i rashoda'!F141+'Račun prihoda i rashoda'!F150+'Račun prihoda i rashoda'!F158+'Račun prihoda i rashoda'!F166+'Račun prihoda i rashoda'!F174+'Račun prihoda i rashoda'!F182+'Račun prihoda i rashoda'!F190+'Račun prihoda i rashoda'!F198+'Račun prihoda i rashoda'!F206+'Račun prihoda i rashoda'!F214+'Račun prihoda i rashoda'!F222+'Račun prihoda i rashoda'!F230+'Račun prihoda i rashoda'!F238+'Račun prihoda i rashoda'!F246+'Račun prihoda i rashoda'!F254+'Račun prihoda i rashoda'!F262+'Račun prihoda i rashoda'!F270+'Račun prihoda i rashoda'!F278+'Račun prihoda i rashoda'!F286+'Račun prihoda i rashoda'!F294+'Račun prihoda i rashoda'!F302+'Račun prihoda i rashoda'!F310+'Račun prihoda i rashoda'!F318+'Račun prihoda i rashoda'!F327+'Račun prihoda i rashoda'!F336+'Račun prihoda i rashoda'!F347+'Račun prihoda i rashoda'!F355+'Račun prihoda i rashoda'!F363+'Račun prihoda i rashoda'!F371+'Račun prihoda i rashoda'!F379+'Račun prihoda i rashoda'!F388</f>
        <v>1792</v>
      </c>
      <c r="D37" s="152">
        <f>'Račun prihoda i rashoda'!G117+'Račun prihoda i rashoda'!G125+'Račun prihoda i rashoda'!G133+'Račun prihoda i rashoda'!G141+'Račun prihoda i rashoda'!G150+'Račun prihoda i rashoda'!G158+'Račun prihoda i rashoda'!G166+'Račun prihoda i rashoda'!G174+'Račun prihoda i rashoda'!G182+'Račun prihoda i rashoda'!G190+'Račun prihoda i rashoda'!G198+'Račun prihoda i rashoda'!G206+'Račun prihoda i rashoda'!G214+'Račun prihoda i rashoda'!G222+'Račun prihoda i rashoda'!G230+'Račun prihoda i rashoda'!G238+'Račun prihoda i rashoda'!G246+'Račun prihoda i rashoda'!G254+'Račun prihoda i rashoda'!G262+'Račun prihoda i rashoda'!G270+'Račun prihoda i rashoda'!G278+'Račun prihoda i rashoda'!G286+'Račun prihoda i rashoda'!G294+'Račun prihoda i rashoda'!G302+'Račun prihoda i rashoda'!G310+'Račun prihoda i rashoda'!G318+'Račun prihoda i rashoda'!G327+'Račun prihoda i rashoda'!G336+'Račun prihoda i rashoda'!G347+'Račun prihoda i rashoda'!G355+'Račun prihoda i rashoda'!G363+'Račun prihoda i rashoda'!G371+'Račun prihoda i rashoda'!G379+'Račun prihoda i rashoda'!G388</f>
        <v>9660</v>
      </c>
      <c r="E37" s="152">
        <f>'Račun prihoda i rashoda'!H117+'Račun prihoda i rashoda'!H125+'Račun prihoda i rashoda'!H133+'Račun prihoda i rashoda'!H141+'Račun prihoda i rashoda'!H150+'Račun prihoda i rashoda'!H158+'Račun prihoda i rashoda'!H166+'Račun prihoda i rashoda'!H174+'Račun prihoda i rashoda'!H182+'Račun prihoda i rashoda'!H190+'Račun prihoda i rashoda'!H198+'Račun prihoda i rashoda'!H206+'Račun prihoda i rashoda'!H214+'Račun prihoda i rashoda'!H222+'Račun prihoda i rashoda'!H230+'Račun prihoda i rashoda'!H238+'Račun prihoda i rashoda'!H246+'Račun prihoda i rashoda'!H254+'Račun prihoda i rashoda'!H262+'Račun prihoda i rashoda'!H270+'Račun prihoda i rashoda'!H278+'Račun prihoda i rashoda'!H286+'Račun prihoda i rashoda'!H294+'Račun prihoda i rashoda'!H302+'Račun prihoda i rashoda'!H310+'Račun prihoda i rashoda'!H318+'Račun prihoda i rashoda'!H327+'Račun prihoda i rashoda'!H336+'Račun prihoda i rashoda'!H347+'Račun prihoda i rashoda'!H355+'Račun prihoda i rashoda'!H363+'Račun prihoda i rashoda'!H371+'Račun prihoda i rashoda'!H379+'Račun prihoda i rashoda'!H388</f>
        <v>7492</v>
      </c>
      <c r="F37" s="152">
        <f>'Račun prihoda i rashoda'!I117+'Račun prihoda i rashoda'!I125+'Račun prihoda i rashoda'!I133+'Račun prihoda i rashoda'!I141+'Račun prihoda i rashoda'!I150+'Račun prihoda i rashoda'!I158+'Račun prihoda i rashoda'!I166+'Račun prihoda i rashoda'!I174+'Račun prihoda i rashoda'!I182+'Račun prihoda i rashoda'!I190+'Račun prihoda i rashoda'!I198+'Račun prihoda i rashoda'!I206+'Račun prihoda i rashoda'!I214+'Račun prihoda i rashoda'!I222+'Račun prihoda i rashoda'!I230+'Račun prihoda i rashoda'!I238+'Račun prihoda i rashoda'!I246+'Račun prihoda i rashoda'!I254+'Račun prihoda i rashoda'!I262+'Račun prihoda i rashoda'!I270+'Račun prihoda i rashoda'!I278+'Račun prihoda i rashoda'!I286+'Račun prihoda i rashoda'!I294+'Račun prihoda i rashoda'!I302+'Račun prihoda i rashoda'!I310+'Račun prihoda i rashoda'!I318+'Račun prihoda i rashoda'!I327+'Račun prihoda i rashoda'!I336+'Račun prihoda i rashoda'!I347+'Račun prihoda i rashoda'!I355+'Račun prihoda i rashoda'!I363+'Račun prihoda i rashoda'!I371+'Račun prihoda i rashoda'!I379+'Račun prihoda i rashoda'!I388</f>
        <v>-2168</v>
      </c>
    </row>
    <row r="38" spans="1:6" x14ac:dyDescent="0.25">
      <c r="A38" s="88" t="s">
        <v>125</v>
      </c>
      <c r="B38" s="153">
        <f>'Račun prihoda i rashoda'!E389+'Račun prihoda i rashoda'!E380+'Račun prihoda i rashoda'!E372+'Račun prihoda i rashoda'!E364+'Račun prihoda i rashoda'!E356+'Račun prihoda i rashoda'!E348+'Račun prihoda i rashoda'!E337+'Račun prihoda i rashoda'!E328+'Račun prihoda i rashoda'!E319+'Račun prihoda i rashoda'!E311+'Račun prihoda i rashoda'!E303+'Račun prihoda i rashoda'!E295+'Račun prihoda i rashoda'!E287+'Račun prihoda i rashoda'!E279+'Račun prihoda i rashoda'!E271+'Račun prihoda i rashoda'!E263+'Račun prihoda i rashoda'!E255+'Račun prihoda i rashoda'!E247+'Račun prihoda i rashoda'!E239+'Račun prihoda i rashoda'!E231+'Račun prihoda i rashoda'!E223+'Račun prihoda i rashoda'!E215+'Račun prihoda i rashoda'!E207+'Račun prihoda i rashoda'!E199+'Račun prihoda i rashoda'!E191+'Račun prihoda i rashoda'!E183+'Račun prihoda i rashoda'!E175+'Račun prihoda i rashoda'!E167+'Račun prihoda i rashoda'!E159+'Račun prihoda i rashoda'!E151+'Račun prihoda i rashoda'!E142+'Račun prihoda i rashoda'!E134+'Račun prihoda i rashoda'!E126+'Račun prihoda i rashoda'!E118</f>
        <v>586723</v>
      </c>
      <c r="C38" s="153">
        <f>'Račun prihoda i rashoda'!F389+'Račun prihoda i rashoda'!F380+'Račun prihoda i rashoda'!F372+'Račun prihoda i rashoda'!F364+'Račun prihoda i rashoda'!F356+'Račun prihoda i rashoda'!F348+'Račun prihoda i rashoda'!F337+'Račun prihoda i rashoda'!F328+'Račun prihoda i rashoda'!F319+'Račun prihoda i rashoda'!F311+'Račun prihoda i rashoda'!F303+'Račun prihoda i rashoda'!F295+'Račun prihoda i rashoda'!F287+'Račun prihoda i rashoda'!F279+'Račun prihoda i rashoda'!F271+'Račun prihoda i rashoda'!F263+'Račun prihoda i rashoda'!F255+'Račun prihoda i rashoda'!F247+'Račun prihoda i rashoda'!F239+'Račun prihoda i rashoda'!F231+'Račun prihoda i rashoda'!F223+'Račun prihoda i rashoda'!F215+'Račun prihoda i rashoda'!F207+'Račun prihoda i rashoda'!F199+'Račun prihoda i rashoda'!F191+'Račun prihoda i rashoda'!F183+'Račun prihoda i rashoda'!F175+'Račun prihoda i rashoda'!F167+'Račun prihoda i rashoda'!F159+'Račun prihoda i rashoda'!F151+'Račun prihoda i rashoda'!F142+'Račun prihoda i rashoda'!F134+'Račun prihoda i rashoda'!F126+'Račun prihoda i rashoda'!F118</f>
        <v>753347</v>
      </c>
      <c r="D38" s="153">
        <f>'Račun prihoda i rashoda'!G389+'Račun prihoda i rashoda'!G380+'Račun prihoda i rashoda'!G372+'Račun prihoda i rashoda'!G364+'Račun prihoda i rashoda'!G356+'Račun prihoda i rashoda'!G348+'Račun prihoda i rashoda'!G337+'Račun prihoda i rashoda'!G328+'Račun prihoda i rashoda'!G319+'Račun prihoda i rashoda'!G311+'Račun prihoda i rashoda'!G303+'Račun prihoda i rashoda'!G295+'Račun prihoda i rashoda'!G287+'Račun prihoda i rashoda'!G279+'Račun prihoda i rashoda'!G271+'Račun prihoda i rashoda'!G263+'Račun prihoda i rashoda'!G255+'Račun prihoda i rashoda'!G247+'Račun prihoda i rashoda'!G239+'Račun prihoda i rashoda'!G231+'Račun prihoda i rashoda'!G223+'Račun prihoda i rashoda'!G215+'Račun prihoda i rashoda'!G207+'Račun prihoda i rashoda'!G199+'Račun prihoda i rashoda'!G191+'Račun prihoda i rashoda'!G183+'Račun prihoda i rashoda'!G175+'Račun prihoda i rashoda'!G167+'Račun prihoda i rashoda'!G159+'Račun prihoda i rashoda'!G151+'Račun prihoda i rashoda'!G142+'Račun prihoda i rashoda'!G134+'Račun prihoda i rashoda'!G126+'Račun prihoda i rashoda'!G118</f>
        <v>710860</v>
      </c>
      <c r="E38" s="153">
        <f>'Račun prihoda i rashoda'!H389+'Račun prihoda i rashoda'!H380+'Račun prihoda i rashoda'!H372+'Račun prihoda i rashoda'!H364+'Račun prihoda i rashoda'!H356+'Račun prihoda i rashoda'!H348+'Račun prihoda i rashoda'!H337+'Račun prihoda i rashoda'!H328+'Račun prihoda i rashoda'!H319+'Račun prihoda i rashoda'!H311+'Račun prihoda i rashoda'!H303+'Račun prihoda i rashoda'!H295+'Račun prihoda i rashoda'!H287+'Račun prihoda i rashoda'!H279+'Račun prihoda i rashoda'!H271+'Račun prihoda i rashoda'!H263+'Račun prihoda i rashoda'!H255+'Račun prihoda i rashoda'!H247+'Račun prihoda i rashoda'!H239+'Račun prihoda i rashoda'!H231+'Račun prihoda i rashoda'!H223+'Račun prihoda i rashoda'!H215+'Račun prihoda i rashoda'!H207+'Račun prihoda i rashoda'!H199+'Račun prihoda i rashoda'!H191+'Račun prihoda i rashoda'!H183+'Račun prihoda i rashoda'!H175+'Račun prihoda i rashoda'!H167+'Račun prihoda i rashoda'!H159+'Račun prihoda i rashoda'!H151+'Račun prihoda i rashoda'!H142+'Račun prihoda i rashoda'!H134+'Račun prihoda i rashoda'!H126+'Račun prihoda i rashoda'!H118</f>
        <v>849380</v>
      </c>
      <c r="F38" s="153">
        <f>'Račun prihoda i rashoda'!I389+'Račun prihoda i rashoda'!I380+'Račun prihoda i rashoda'!I372+'Račun prihoda i rashoda'!I364+'Račun prihoda i rashoda'!I356+'Račun prihoda i rashoda'!I348+'Račun prihoda i rashoda'!I337+'Račun prihoda i rashoda'!I328+'Račun prihoda i rashoda'!I319+'Račun prihoda i rashoda'!I311+'Račun prihoda i rashoda'!I303+'Račun prihoda i rashoda'!I295+'Račun prihoda i rashoda'!I287+'Račun prihoda i rashoda'!I279+'Račun prihoda i rashoda'!I271+'Račun prihoda i rashoda'!I263+'Račun prihoda i rashoda'!I255+'Račun prihoda i rashoda'!I247+'Račun prihoda i rashoda'!I239+'Račun prihoda i rashoda'!I231+'Račun prihoda i rashoda'!I223+'Račun prihoda i rashoda'!I215+'Račun prihoda i rashoda'!I207+'Račun prihoda i rashoda'!I199+'Račun prihoda i rashoda'!I191+'Račun prihoda i rashoda'!I183+'Račun prihoda i rashoda'!I175+'Račun prihoda i rashoda'!I167+'Račun prihoda i rashoda'!I159+'Račun prihoda i rashoda'!I151+'Račun prihoda i rashoda'!I142+'Račun prihoda i rashoda'!I134+'Račun prihoda i rashoda'!I126+'Račun prihoda i rashoda'!I118</f>
        <v>138520</v>
      </c>
    </row>
    <row r="39" spans="1:6" x14ac:dyDescent="0.25">
      <c r="A39" s="72" t="s">
        <v>183</v>
      </c>
      <c r="B39" s="125">
        <f>SUM(B40)</f>
        <v>0</v>
      </c>
      <c r="C39" s="125">
        <f t="shared" ref="C39:F39" si="23">SUM(C40)</f>
        <v>0</v>
      </c>
      <c r="D39" s="125">
        <f t="shared" si="23"/>
        <v>0</v>
      </c>
      <c r="E39" s="125">
        <f t="shared" si="23"/>
        <v>1800</v>
      </c>
      <c r="F39" s="125">
        <f t="shared" si="23"/>
        <v>1800</v>
      </c>
    </row>
    <row r="40" spans="1:6" x14ac:dyDescent="0.25">
      <c r="A40" s="182" t="s">
        <v>184</v>
      </c>
      <c r="B40" s="181">
        <f>'Račun prihoda i rashoda'!E119+'Račun prihoda i rashoda'!E127+'Račun prihoda i rashoda'!E135+'Račun prihoda i rashoda'!E143+'Račun prihoda i rashoda'!E152+'Račun prihoda i rashoda'!E160+'Račun prihoda i rashoda'!E168+'Račun prihoda i rashoda'!E176+'Račun prihoda i rashoda'!E184+'Račun prihoda i rashoda'!E192+'Račun prihoda i rashoda'!E200+'Račun prihoda i rashoda'!E208+'Račun prihoda i rashoda'!E216+'Račun prihoda i rashoda'!E224+'Račun prihoda i rashoda'!E232+'Račun prihoda i rashoda'!E240+'Račun prihoda i rashoda'!E248+'Račun prihoda i rashoda'!E256+'Račun prihoda i rashoda'!E264+'Račun prihoda i rashoda'!E272+'Račun prihoda i rashoda'!E280+'Račun prihoda i rashoda'!E288+'Račun prihoda i rashoda'!E296+'Račun prihoda i rashoda'!E304+'Račun prihoda i rashoda'!E312+'Račun prihoda i rashoda'!E320+'Račun prihoda i rashoda'!E329+'Račun prihoda i rashoda'!E338+'Račun prihoda i rashoda'!E349+'Račun prihoda i rashoda'!E357+'Račun prihoda i rashoda'!E365+'Račun prihoda i rashoda'!E373+'Račun prihoda i rashoda'!E381+'Račun prihoda i rashoda'!E390</f>
        <v>0</v>
      </c>
      <c r="C40" s="181">
        <f>'Račun prihoda i rashoda'!F119+'Račun prihoda i rashoda'!F127+'Račun prihoda i rashoda'!F135+'Račun prihoda i rashoda'!F143+'Račun prihoda i rashoda'!F152+'Račun prihoda i rashoda'!F160+'Račun prihoda i rashoda'!F168+'Račun prihoda i rashoda'!F176+'Račun prihoda i rashoda'!F184+'Račun prihoda i rashoda'!F192+'Račun prihoda i rashoda'!F200+'Račun prihoda i rashoda'!F208+'Račun prihoda i rashoda'!F216+'Račun prihoda i rashoda'!F224+'Račun prihoda i rashoda'!F232+'Račun prihoda i rashoda'!F240+'Račun prihoda i rashoda'!F248+'Račun prihoda i rashoda'!F256+'Račun prihoda i rashoda'!F264+'Račun prihoda i rashoda'!F272+'Račun prihoda i rashoda'!F280+'Račun prihoda i rashoda'!F288+'Račun prihoda i rashoda'!F296+'Račun prihoda i rashoda'!F304+'Račun prihoda i rashoda'!F312+'Račun prihoda i rashoda'!F320+'Račun prihoda i rashoda'!F329+'Račun prihoda i rashoda'!F338+'Račun prihoda i rashoda'!F349+'Račun prihoda i rashoda'!F357+'Račun prihoda i rashoda'!F365+'Račun prihoda i rashoda'!F373+'Račun prihoda i rashoda'!F381+'Račun prihoda i rashoda'!F390</f>
        <v>0</v>
      </c>
      <c r="D40" s="181">
        <f>'Račun prihoda i rashoda'!G119+'Račun prihoda i rashoda'!G127+'Račun prihoda i rashoda'!G135+'Račun prihoda i rashoda'!G143+'Račun prihoda i rashoda'!G152+'Račun prihoda i rashoda'!G160+'Račun prihoda i rashoda'!G168+'Račun prihoda i rashoda'!G176+'Račun prihoda i rashoda'!G184+'Račun prihoda i rashoda'!G192+'Račun prihoda i rashoda'!G200+'Račun prihoda i rashoda'!G208+'Račun prihoda i rashoda'!G216+'Račun prihoda i rashoda'!G224+'Račun prihoda i rashoda'!G232+'Račun prihoda i rashoda'!G240+'Račun prihoda i rashoda'!G248+'Račun prihoda i rashoda'!G256+'Račun prihoda i rashoda'!G264+'Račun prihoda i rashoda'!G272+'Račun prihoda i rashoda'!G280+'Račun prihoda i rashoda'!G288+'Račun prihoda i rashoda'!G296+'Račun prihoda i rashoda'!G304+'Račun prihoda i rashoda'!G312+'Račun prihoda i rashoda'!G320+'Račun prihoda i rashoda'!G329+'Račun prihoda i rashoda'!G338+'Račun prihoda i rashoda'!G349+'Račun prihoda i rashoda'!G357+'Račun prihoda i rashoda'!G365+'Račun prihoda i rashoda'!G373+'Račun prihoda i rashoda'!G381+'Račun prihoda i rashoda'!G390</f>
        <v>0</v>
      </c>
      <c r="E40" s="181">
        <f>'Račun prihoda i rashoda'!H119+'Račun prihoda i rashoda'!H127+'Račun prihoda i rashoda'!H135+'Račun prihoda i rashoda'!H143+'Račun prihoda i rashoda'!H152+'Račun prihoda i rashoda'!H160+'Račun prihoda i rashoda'!H168+'Račun prihoda i rashoda'!H176+'Račun prihoda i rashoda'!H184+'Račun prihoda i rashoda'!H192+'Račun prihoda i rashoda'!H200+'Račun prihoda i rashoda'!H208+'Račun prihoda i rashoda'!H216+'Račun prihoda i rashoda'!H224+'Račun prihoda i rashoda'!H232+'Račun prihoda i rashoda'!H240+'Račun prihoda i rashoda'!H248+'Račun prihoda i rashoda'!H256+'Račun prihoda i rashoda'!H264+'Račun prihoda i rashoda'!H272+'Račun prihoda i rashoda'!H280+'Račun prihoda i rashoda'!H288+'Račun prihoda i rashoda'!H296+'Račun prihoda i rashoda'!H304+'Račun prihoda i rashoda'!H312+'Račun prihoda i rashoda'!H320+'Račun prihoda i rashoda'!H329+'Račun prihoda i rashoda'!H338+'Račun prihoda i rashoda'!H349+'Račun prihoda i rashoda'!H357+'Račun prihoda i rashoda'!H365+'Račun prihoda i rashoda'!H373+'Račun prihoda i rashoda'!H381+'Račun prihoda i rashoda'!H390</f>
        <v>1800</v>
      </c>
      <c r="F40" s="181">
        <f>'Račun prihoda i rashoda'!I119+'Račun prihoda i rashoda'!I127+'Račun prihoda i rashoda'!I135+'Račun prihoda i rashoda'!I143+'Račun prihoda i rashoda'!I152+'Račun prihoda i rashoda'!I160+'Račun prihoda i rashoda'!I168+'Račun prihoda i rashoda'!I176+'Račun prihoda i rashoda'!I184+'Račun prihoda i rashoda'!I192+'Račun prihoda i rashoda'!I200+'Račun prihoda i rashoda'!I208+'Račun prihoda i rashoda'!I216+'Račun prihoda i rashoda'!I224+'Račun prihoda i rashoda'!I232+'Račun prihoda i rashoda'!I240+'Račun prihoda i rashoda'!I248+'Račun prihoda i rashoda'!I256+'Račun prihoda i rashoda'!I264+'Račun prihoda i rashoda'!I272+'Račun prihoda i rashoda'!I280+'Račun prihoda i rashoda'!I288+'Račun prihoda i rashoda'!I296+'Račun prihoda i rashoda'!I304+'Račun prihoda i rashoda'!I312+'Račun prihoda i rashoda'!I320+'Račun prihoda i rashoda'!I329+'Račun prihoda i rashoda'!I338+'Račun prihoda i rashoda'!I349+'Račun prihoda i rashoda'!I357+'Račun prihoda i rashoda'!I365+'Račun prihoda i rashoda'!I373+'Račun prihoda i rashoda'!I381+'Račun prihoda i rashoda'!I390</f>
        <v>1800</v>
      </c>
    </row>
  </sheetData>
  <mergeCells count="6">
    <mergeCell ref="A1:F1"/>
    <mergeCell ref="A3:F3"/>
    <mergeCell ref="A5:F5"/>
    <mergeCell ref="A7:F7"/>
    <mergeCell ref="A25:F25"/>
    <mergeCell ref="A2:F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A8" sqref="A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84"/>
      <c r="H1" s="184"/>
      <c r="I1" s="184"/>
      <c r="J1" s="184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</row>
    <row r="3" spans="1:10" ht="15.75" x14ac:dyDescent="0.25">
      <c r="A3" s="197" t="s">
        <v>29</v>
      </c>
      <c r="B3" s="197"/>
      <c r="C3" s="197"/>
      <c r="D3" s="197"/>
      <c r="E3" s="198"/>
      <c r="F3" s="198"/>
    </row>
    <row r="4" spans="1:10" ht="18" x14ac:dyDescent="0.25">
      <c r="A4" s="21"/>
      <c r="B4" s="21"/>
      <c r="C4" s="21"/>
      <c r="D4" s="21"/>
      <c r="E4" s="5"/>
      <c r="F4" s="5"/>
    </row>
    <row r="5" spans="1:10" ht="18" customHeight="1" x14ac:dyDescent="0.25">
      <c r="A5" s="197" t="s">
        <v>7</v>
      </c>
      <c r="B5" s="199"/>
      <c r="C5" s="199"/>
      <c r="D5" s="199"/>
      <c r="E5" s="199"/>
      <c r="F5" s="199"/>
    </row>
    <row r="6" spans="1:10" ht="18" x14ac:dyDescent="0.25">
      <c r="A6" s="21"/>
      <c r="B6" s="21"/>
      <c r="C6" s="21"/>
      <c r="D6" s="21"/>
      <c r="E6" s="5"/>
      <c r="F6" s="5"/>
    </row>
    <row r="7" spans="1:10" ht="15.75" x14ac:dyDescent="0.25">
      <c r="A7" s="197" t="s">
        <v>17</v>
      </c>
      <c r="B7" s="220"/>
      <c r="C7" s="220"/>
      <c r="D7" s="220"/>
      <c r="E7" s="220"/>
      <c r="F7" s="220"/>
    </row>
    <row r="8" spans="1:10" ht="18" x14ac:dyDescent="0.25">
      <c r="A8" s="21"/>
      <c r="B8" s="21"/>
      <c r="C8" s="21"/>
      <c r="D8" s="21"/>
      <c r="E8" s="5"/>
      <c r="F8" s="5"/>
    </row>
    <row r="9" spans="1:10" ht="25.5" x14ac:dyDescent="0.25">
      <c r="A9" s="17" t="s">
        <v>18</v>
      </c>
      <c r="B9" s="3" t="s">
        <v>192</v>
      </c>
      <c r="C9" s="3" t="s">
        <v>193</v>
      </c>
      <c r="D9" s="3" t="s">
        <v>170</v>
      </c>
      <c r="E9" s="3" t="s">
        <v>195</v>
      </c>
      <c r="F9" s="3" t="s">
        <v>196</v>
      </c>
    </row>
    <row r="10" spans="1:10" ht="15.75" customHeight="1" x14ac:dyDescent="0.25">
      <c r="A10" s="8" t="s">
        <v>19</v>
      </c>
      <c r="B10" s="125">
        <f>B11+B14+B17</f>
        <v>658378</v>
      </c>
      <c r="C10" s="125">
        <f t="shared" ref="C10:F10" si="0">C11+C14+C17</f>
        <v>920579</v>
      </c>
      <c r="D10" s="125">
        <f t="shared" si="0"/>
        <v>761206</v>
      </c>
      <c r="E10" s="125">
        <f t="shared" si="0"/>
        <v>924039</v>
      </c>
      <c r="F10" s="125">
        <f t="shared" si="0"/>
        <v>162833</v>
      </c>
    </row>
    <row r="11" spans="1:10" ht="15.75" customHeight="1" x14ac:dyDescent="0.25">
      <c r="A11" s="8" t="s">
        <v>20</v>
      </c>
      <c r="B11" s="125"/>
      <c r="C11" s="140"/>
      <c r="D11" s="140"/>
      <c r="E11" s="140"/>
      <c r="F11" s="140"/>
    </row>
    <row r="12" spans="1:10" s="33" customFormat="1" ht="25.5" x14ac:dyDescent="0.25">
      <c r="A12" s="14" t="s">
        <v>21</v>
      </c>
      <c r="B12" s="126"/>
      <c r="C12" s="127"/>
      <c r="D12" s="127"/>
      <c r="E12" s="127"/>
      <c r="F12" s="127"/>
    </row>
    <row r="13" spans="1:10" s="33" customFormat="1" x14ac:dyDescent="0.25">
      <c r="A13" s="60" t="s">
        <v>22</v>
      </c>
      <c r="B13" s="126"/>
      <c r="C13" s="127"/>
      <c r="D13" s="127"/>
      <c r="E13" s="127"/>
      <c r="F13" s="127"/>
    </row>
    <row r="14" spans="1:10" x14ac:dyDescent="0.25">
      <c r="A14" s="11" t="s">
        <v>103</v>
      </c>
      <c r="B14" s="125">
        <f>B15+B16</f>
        <v>658378</v>
      </c>
      <c r="C14" s="125">
        <f t="shared" ref="C14:F14" si="1">C15+C16</f>
        <v>920579</v>
      </c>
      <c r="D14" s="125">
        <f t="shared" si="1"/>
        <v>761206</v>
      </c>
      <c r="E14" s="125">
        <f t="shared" si="1"/>
        <v>924039</v>
      </c>
      <c r="F14" s="125">
        <f t="shared" si="1"/>
        <v>162833</v>
      </c>
    </row>
    <row r="15" spans="1:10" s="33" customFormat="1" x14ac:dyDescent="0.25">
      <c r="A15" s="60" t="s">
        <v>97</v>
      </c>
      <c r="B15" s="126">
        <f>('Račun prihoda i rashoda'!E110+'Račun prihoda i rashoda'!E340)-B16</f>
        <v>636612</v>
      </c>
      <c r="C15" s="126">
        <f>('Račun prihoda i rashoda'!F110+'Račun prihoda i rashoda'!F340)-C16</f>
        <v>876117</v>
      </c>
      <c r="D15" s="126">
        <f>('Račun prihoda i rashoda'!G110+'Račun prihoda i rashoda'!G340)-D16</f>
        <v>716346</v>
      </c>
      <c r="E15" s="126">
        <f>('Račun prihoda i rashoda'!H110+'Račun prihoda i rashoda'!H340)-E16</f>
        <v>883325</v>
      </c>
      <c r="F15" s="126">
        <f>('Račun prihoda i rashoda'!I110+'Račun prihoda i rashoda'!I340)-F16</f>
        <v>166979</v>
      </c>
    </row>
    <row r="16" spans="1:10" s="33" customFormat="1" x14ac:dyDescent="0.25">
      <c r="A16" s="60" t="s">
        <v>104</v>
      </c>
      <c r="B16" s="126">
        <f>'Račun prihoda i rashoda'!E185</f>
        <v>21766</v>
      </c>
      <c r="C16" s="126">
        <f>'Račun prihoda i rashoda'!F185</f>
        <v>44462</v>
      </c>
      <c r="D16" s="126">
        <f>'Račun prihoda i rashoda'!G185</f>
        <v>44860</v>
      </c>
      <c r="E16" s="126">
        <f>'Račun prihoda i rashoda'!H185</f>
        <v>40714</v>
      </c>
      <c r="F16" s="126">
        <f>'Račun prihoda i rashoda'!I185</f>
        <v>-4146</v>
      </c>
    </row>
    <row r="17" spans="1:6" x14ac:dyDescent="0.25">
      <c r="A17" s="8" t="s">
        <v>23</v>
      </c>
      <c r="B17" s="122"/>
      <c r="C17" s="123"/>
      <c r="D17" s="123"/>
      <c r="E17" s="123"/>
      <c r="F17" s="124"/>
    </row>
    <row r="18" spans="1:6" s="33" customFormat="1" ht="25.5" x14ac:dyDescent="0.25">
      <c r="A18" s="15" t="s">
        <v>24</v>
      </c>
      <c r="B18" s="126"/>
      <c r="C18" s="127"/>
      <c r="D18" s="127"/>
      <c r="E18" s="127"/>
      <c r="F18" s="141"/>
    </row>
  </sheetData>
  <mergeCells count="5">
    <mergeCell ref="A1:F1"/>
    <mergeCell ref="A3:F3"/>
    <mergeCell ref="A5:F5"/>
    <mergeCell ref="A7:F7"/>
    <mergeCell ref="A2:F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6" sqref="A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84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  <c r="G2" s="206"/>
      <c r="H2" s="206"/>
      <c r="I2" s="206"/>
    </row>
    <row r="3" spans="1:10" ht="15.75" x14ac:dyDescent="0.25">
      <c r="A3" s="197" t="s">
        <v>29</v>
      </c>
      <c r="B3" s="197"/>
      <c r="C3" s="197"/>
      <c r="D3" s="197"/>
      <c r="E3" s="197"/>
      <c r="F3" s="197"/>
      <c r="G3" s="197"/>
      <c r="H3" s="198"/>
      <c r="I3" s="198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97" t="s">
        <v>25</v>
      </c>
      <c r="B5" s="199"/>
      <c r="C5" s="199"/>
      <c r="D5" s="199"/>
      <c r="E5" s="199"/>
      <c r="F5" s="199"/>
      <c r="G5" s="199"/>
      <c r="H5" s="199"/>
      <c r="I5" s="199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25.5" x14ac:dyDescent="0.25">
      <c r="A7" s="17" t="s">
        <v>8</v>
      </c>
      <c r="B7" s="16" t="s">
        <v>9</v>
      </c>
      <c r="C7" s="16" t="s">
        <v>10</v>
      </c>
      <c r="D7" s="16" t="s">
        <v>44</v>
      </c>
      <c r="E7" s="3" t="s">
        <v>192</v>
      </c>
      <c r="F7" s="3" t="s">
        <v>193</v>
      </c>
      <c r="G7" s="3" t="s">
        <v>170</v>
      </c>
      <c r="H7" s="3" t="s">
        <v>195</v>
      </c>
      <c r="I7" s="3" t="s">
        <v>196</v>
      </c>
    </row>
    <row r="8" spans="1:10" ht="25.5" x14ac:dyDescent="0.25">
      <c r="A8" s="8">
        <v>8</v>
      </c>
      <c r="B8" s="8"/>
      <c r="C8" s="8"/>
      <c r="D8" s="8" t="s">
        <v>26</v>
      </c>
      <c r="E8" s="122">
        <f>E9</f>
        <v>0</v>
      </c>
      <c r="F8" s="122">
        <f t="shared" ref="F8:I9" si="0">F9</f>
        <v>0</v>
      </c>
      <c r="G8" s="122">
        <f t="shared" si="0"/>
        <v>0</v>
      </c>
      <c r="H8" s="122">
        <f t="shared" si="0"/>
        <v>0</v>
      </c>
      <c r="I8" s="122">
        <f t="shared" si="0"/>
        <v>0</v>
      </c>
    </row>
    <row r="9" spans="1:10" x14ac:dyDescent="0.25">
      <c r="A9" s="8"/>
      <c r="B9" s="13">
        <v>84</v>
      </c>
      <c r="C9" s="13"/>
      <c r="D9" s="13" t="s">
        <v>33</v>
      </c>
      <c r="E9" s="122">
        <f>E10</f>
        <v>0</v>
      </c>
      <c r="F9" s="122">
        <f t="shared" si="0"/>
        <v>0</v>
      </c>
      <c r="G9" s="122">
        <f t="shared" si="0"/>
        <v>0</v>
      </c>
      <c r="H9" s="122">
        <f t="shared" si="0"/>
        <v>0</v>
      </c>
      <c r="I9" s="122">
        <f t="shared" si="0"/>
        <v>0</v>
      </c>
    </row>
    <row r="10" spans="1:10" ht="25.5" x14ac:dyDescent="0.25">
      <c r="A10" s="9"/>
      <c r="B10" s="9"/>
      <c r="C10" s="10">
        <v>81</v>
      </c>
      <c r="D10" s="14" t="s">
        <v>34</v>
      </c>
      <c r="E10" s="122">
        <v>0</v>
      </c>
      <c r="F10" s="123">
        <v>0</v>
      </c>
      <c r="G10" s="123">
        <v>0</v>
      </c>
      <c r="H10" s="123">
        <v>0</v>
      </c>
      <c r="I10" s="123">
        <v>0</v>
      </c>
    </row>
    <row r="11" spans="1:10" ht="25.5" x14ac:dyDescent="0.25">
      <c r="A11" s="11">
        <v>5</v>
      </c>
      <c r="B11" s="12"/>
      <c r="C11" s="12"/>
      <c r="D11" s="22" t="s">
        <v>27</v>
      </c>
      <c r="E11" s="122">
        <f>E12</f>
        <v>0</v>
      </c>
      <c r="F11" s="122">
        <f t="shared" ref="F11:I11" si="1">F12</f>
        <v>0</v>
      </c>
      <c r="G11" s="122">
        <f t="shared" si="1"/>
        <v>0</v>
      </c>
      <c r="H11" s="122">
        <f t="shared" si="1"/>
        <v>0</v>
      </c>
      <c r="I11" s="122">
        <f t="shared" si="1"/>
        <v>0</v>
      </c>
    </row>
    <row r="12" spans="1:10" ht="25.5" x14ac:dyDescent="0.25">
      <c r="A12" s="13"/>
      <c r="B12" s="13">
        <v>54</v>
      </c>
      <c r="C12" s="13"/>
      <c r="D12" s="23" t="s">
        <v>35</v>
      </c>
      <c r="E12" s="122">
        <f>SUM(E13:E14)</f>
        <v>0</v>
      </c>
      <c r="F12" s="122">
        <f t="shared" ref="F12:I12" si="2">SUM(F13:F14)</f>
        <v>0</v>
      </c>
      <c r="G12" s="122">
        <f t="shared" si="2"/>
        <v>0</v>
      </c>
      <c r="H12" s="122">
        <f t="shared" si="2"/>
        <v>0</v>
      </c>
      <c r="I12" s="122">
        <f t="shared" si="2"/>
        <v>0</v>
      </c>
    </row>
    <row r="13" spans="1:10" x14ac:dyDescent="0.25">
      <c r="A13" s="13"/>
      <c r="B13" s="13"/>
      <c r="C13" s="10">
        <v>11</v>
      </c>
      <c r="D13" s="10" t="s">
        <v>12</v>
      </c>
      <c r="E13" s="122">
        <v>0</v>
      </c>
      <c r="F13" s="123">
        <v>0</v>
      </c>
      <c r="G13" s="123">
        <v>0</v>
      </c>
      <c r="H13" s="123">
        <v>0</v>
      </c>
      <c r="I13" s="124">
        <v>0</v>
      </c>
    </row>
    <row r="14" spans="1:10" x14ac:dyDescent="0.25">
      <c r="A14" s="13"/>
      <c r="B14" s="13"/>
      <c r="C14" s="10">
        <v>31</v>
      </c>
      <c r="D14" s="10" t="s">
        <v>36</v>
      </c>
      <c r="E14" s="122">
        <v>0</v>
      </c>
      <c r="F14" s="123">
        <v>0</v>
      </c>
      <c r="G14" s="123">
        <v>0</v>
      </c>
      <c r="H14" s="123">
        <v>0</v>
      </c>
      <c r="I14" s="124">
        <v>0</v>
      </c>
    </row>
  </sheetData>
  <mergeCells count="4">
    <mergeCell ref="A1:I1"/>
    <mergeCell ref="A3:I3"/>
    <mergeCell ref="A5:I5"/>
    <mergeCell ref="A2:I2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A6" sqref="A6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84"/>
      <c r="H1" s="184"/>
      <c r="I1" s="184"/>
      <c r="J1" s="184"/>
    </row>
    <row r="2" spans="1:10" ht="18" customHeight="1" x14ac:dyDescent="0.25">
      <c r="A2" s="206" t="s">
        <v>173</v>
      </c>
      <c r="B2" s="206"/>
      <c r="C2" s="206"/>
      <c r="D2" s="206"/>
      <c r="E2" s="206"/>
      <c r="F2" s="206"/>
    </row>
    <row r="3" spans="1:10" ht="15.75" customHeight="1" x14ac:dyDescent="0.25">
      <c r="A3" s="197" t="s">
        <v>29</v>
      </c>
      <c r="B3" s="197"/>
      <c r="C3" s="197"/>
      <c r="D3" s="197"/>
      <c r="E3" s="197"/>
      <c r="F3" s="197"/>
    </row>
    <row r="4" spans="1:10" ht="18" x14ac:dyDescent="0.25">
      <c r="A4" s="21"/>
      <c r="B4" s="21"/>
      <c r="C4" s="21"/>
      <c r="D4" s="21"/>
      <c r="E4" s="5"/>
      <c r="F4" s="5"/>
    </row>
    <row r="5" spans="1:10" ht="18" customHeight="1" x14ac:dyDescent="0.25">
      <c r="A5" s="197" t="s">
        <v>129</v>
      </c>
      <c r="B5" s="197"/>
      <c r="C5" s="197"/>
      <c r="D5" s="197"/>
      <c r="E5" s="197"/>
      <c r="F5" s="197"/>
    </row>
    <row r="6" spans="1:10" ht="18" x14ac:dyDescent="0.25">
      <c r="A6" s="21"/>
      <c r="B6" s="21"/>
      <c r="C6" s="21"/>
      <c r="D6" s="21"/>
      <c r="E6" s="5"/>
      <c r="F6" s="5"/>
    </row>
    <row r="7" spans="1:10" ht="25.5" x14ac:dyDescent="0.25">
      <c r="A7" s="16" t="s">
        <v>119</v>
      </c>
      <c r="B7" s="3" t="s">
        <v>192</v>
      </c>
      <c r="C7" s="3" t="s">
        <v>193</v>
      </c>
      <c r="D7" s="3" t="s">
        <v>170</v>
      </c>
      <c r="E7" s="3" t="s">
        <v>195</v>
      </c>
      <c r="F7" s="3" t="s">
        <v>196</v>
      </c>
    </row>
    <row r="8" spans="1:10" x14ac:dyDescent="0.25">
      <c r="A8" s="8" t="s">
        <v>130</v>
      </c>
      <c r="B8" s="122"/>
      <c r="C8" s="123"/>
      <c r="D8" s="123"/>
      <c r="E8" s="123"/>
      <c r="F8" s="123"/>
    </row>
    <row r="9" spans="1:10" ht="25.5" x14ac:dyDescent="0.25">
      <c r="A9" s="8" t="s">
        <v>131</v>
      </c>
      <c r="B9" s="122"/>
      <c r="C9" s="123"/>
      <c r="D9" s="123"/>
      <c r="E9" s="123"/>
      <c r="F9" s="123"/>
    </row>
    <row r="10" spans="1:10" ht="25.5" x14ac:dyDescent="0.25">
      <c r="A10" s="14" t="s">
        <v>132</v>
      </c>
      <c r="B10" s="122"/>
      <c r="C10" s="123"/>
      <c r="D10" s="123"/>
      <c r="E10" s="123"/>
      <c r="F10" s="123"/>
    </row>
    <row r="11" spans="1:10" x14ac:dyDescent="0.25">
      <c r="A11" s="14"/>
      <c r="B11" s="122"/>
      <c r="C11" s="123"/>
      <c r="D11" s="123"/>
      <c r="E11" s="123"/>
      <c r="F11" s="123"/>
    </row>
    <row r="12" spans="1:10" x14ac:dyDescent="0.25">
      <c r="A12" s="8" t="s">
        <v>133</v>
      </c>
      <c r="B12" s="122"/>
      <c r="C12" s="123"/>
      <c r="D12" s="123"/>
      <c r="E12" s="123"/>
      <c r="F12" s="123"/>
    </row>
    <row r="13" spans="1:10" x14ac:dyDescent="0.25">
      <c r="A13" s="22" t="s">
        <v>120</v>
      </c>
      <c r="B13" s="122"/>
      <c r="C13" s="123"/>
      <c r="D13" s="123"/>
      <c r="E13" s="123"/>
      <c r="F13" s="123"/>
    </row>
    <row r="14" spans="1:10" x14ac:dyDescent="0.25">
      <c r="A14" s="10" t="s">
        <v>121</v>
      </c>
      <c r="B14" s="122"/>
      <c r="C14" s="123"/>
      <c r="D14" s="123"/>
      <c r="E14" s="123"/>
      <c r="F14" s="124"/>
    </row>
    <row r="15" spans="1:10" x14ac:dyDescent="0.25">
      <c r="A15" s="22" t="s">
        <v>127</v>
      </c>
      <c r="B15" s="122"/>
      <c r="C15" s="123"/>
      <c r="D15" s="123"/>
      <c r="E15" s="123"/>
      <c r="F15" s="124"/>
    </row>
    <row r="16" spans="1:10" x14ac:dyDescent="0.25">
      <c r="A16" s="10" t="s">
        <v>128</v>
      </c>
      <c r="B16" s="122"/>
      <c r="C16" s="123"/>
      <c r="D16" s="123"/>
      <c r="E16" s="123"/>
      <c r="F16" s="124"/>
    </row>
  </sheetData>
  <mergeCells count="4">
    <mergeCell ref="A1:F1"/>
    <mergeCell ref="A3:F3"/>
    <mergeCell ref="A5:F5"/>
    <mergeCell ref="A2:F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3"/>
  <sheetViews>
    <sheetView zoomScaleNormal="100" workbookViewId="0">
      <selection activeCell="A4" sqref="A4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84"/>
    </row>
    <row r="2" spans="1:10" ht="18" x14ac:dyDescent="0.25">
      <c r="A2" s="206" t="s">
        <v>173</v>
      </c>
      <c r="B2" s="206"/>
      <c r="C2" s="206"/>
      <c r="D2" s="206"/>
      <c r="E2" s="206"/>
      <c r="F2" s="206"/>
      <c r="G2" s="206"/>
      <c r="H2" s="206"/>
      <c r="I2" s="206"/>
    </row>
    <row r="3" spans="1:10" ht="18" customHeight="1" x14ac:dyDescent="0.25">
      <c r="A3" s="197" t="s">
        <v>28</v>
      </c>
      <c r="B3" s="199"/>
      <c r="C3" s="199"/>
      <c r="D3" s="199"/>
      <c r="E3" s="199"/>
      <c r="F3" s="199"/>
      <c r="G3" s="199"/>
      <c r="H3" s="199"/>
      <c r="I3" s="199"/>
    </row>
    <row r="4" spans="1:10" ht="18" x14ac:dyDescent="0.25">
      <c r="A4" s="21"/>
      <c r="B4" s="21"/>
      <c r="C4" s="21"/>
      <c r="D4" s="21"/>
      <c r="E4" s="21"/>
      <c r="F4" s="21"/>
      <c r="G4" s="21"/>
      <c r="H4" s="5"/>
      <c r="I4" s="5"/>
    </row>
    <row r="5" spans="1:10" ht="25.5" x14ac:dyDescent="0.25">
      <c r="A5" s="269" t="s">
        <v>30</v>
      </c>
      <c r="B5" s="270"/>
      <c r="C5" s="271"/>
      <c r="D5" s="16" t="s">
        <v>31</v>
      </c>
      <c r="E5" s="3" t="s">
        <v>192</v>
      </c>
      <c r="F5" s="3" t="s">
        <v>193</v>
      </c>
      <c r="G5" s="3" t="s">
        <v>170</v>
      </c>
      <c r="H5" s="3" t="s">
        <v>195</v>
      </c>
      <c r="I5" s="3" t="s">
        <v>196</v>
      </c>
    </row>
    <row r="6" spans="1:10" ht="15.75" thickBot="1" x14ac:dyDescent="0.3">
      <c r="A6" s="284"/>
      <c r="B6" s="285"/>
      <c r="C6" s="286"/>
      <c r="D6" s="110"/>
      <c r="E6" s="169">
        <f>E7+E48+E70+E90+E133+E150+E197</f>
        <v>629123</v>
      </c>
      <c r="F6" s="169">
        <f>F7+F48+F70+F90+F133+F150+F197</f>
        <v>804067</v>
      </c>
      <c r="G6" s="169">
        <f>G7+G48+G70+G90+G133+G150+G197</f>
        <v>761206</v>
      </c>
      <c r="H6" s="169">
        <f>H7+H48+H70+H90+H133+H150+H197</f>
        <v>924039</v>
      </c>
      <c r="I6" s="169">
        <f>I7+I48+I70+I90+I133+I150+I197</f>
        <v>162813</v>
      </c>
    </row>
    <row r="7" spans="1:10" ht="16.5" thickTop="1" thickBot="1" x14ac:dyDescent="0.3">
      <c r="A7" s="287" t="s">
        <v>168</v>
      </c>
      <c r="B7" s="288"/>
      <c r="C7" s="289"/>
      <c r="D7" s="109" t="s">
        <v>94</v>
      </c>
      <c r="E7" s="120">
        <f>E8+E16+E28+E40</f>
        <v>1310</v>
      </c>
      <c r="F7" s="120">
        <f>F8+F16+F28+F40</f>
        <v>1275</v>
      </c>
      <c r="G7" s="120">
        <f>G8+G16+G28+G40</f>
        <v>3276</v>
      </c>
      <c r="H7" s="120">
        <f t="shared" ref="H7:I7" si="0">H8+H16+H28+H40</f>
        <v>2487</v>
      </c>
      <c r="I7" s="120">
        <f t="shared" si="0"/>
        <v>-789</v>
      </c>
    </row>
    <row r="8" spans="1:10" ht="15.75" thickTop="1" x14ac:dyDescent="0.25">
      <c r="A8" s="236" t="s">
        <v>160</v>
      </c>
      <c r="B8" s="237"/>
      <c r="C8" s="238"/>
      <c r="D8" s="95" t="s">
        <v>154</v>
      </c>
      <c r="E8" s="121">
        <f>E11</f>
        <v>1310</v>
      </c>
      <c r="F8" s="121">
        <f t="shared" ref="F8:I8" si="1">F11</f>
        <v>1275</v>
      </c>
      <c r="G8" s="121">
        <f>G11</f>
        <v>0</v>
      </c>
      <c r="H8" s="121">
        <f t="shared" si="1"/>
        <v>0</v>
      </c>
      <c r="I8" s="121">
        <f t="shared" si="1"/>
        <v>0</v>
      </c>
    </row>
    <row r="9" spans="1:10" x14ac:dyDescent="0.25">
      <c r="A9" s="239" t="s">
        <v>186</v>
      </c>
      <c r="B9" s="240"/>
      <c r="C9" s="241"/>
      <c r="D9" s="61" t="s">
        <v>37</v>
      </c>
      <c r="E9" s="122"/>
      <c r="F9" s="123"/>
      <c r="G9" s="123"/>
      <c r="H9" s="123"/>
      <c r="I9" s="123"/>
    </row>
    <row r="10" spans="1:10" x14ac:dyDescent="0.25">
      <c r="A10" s="245" t="s">
        <v>94</v>
      </c>
      <c r="B10" s="246"/>
      <c r="C10" s="247"/>
      <c r="D10" s="58" t="s">
        <v>12</v>
      </c>
      <c r="E10" s="122"/>
      <c r="F10" s="123"/>
      <c r="G10" s="123"/>
      <c r="H10" s="123"/>
      <c r="I10" s="124"/>
    </row>
    <row r="11" spans="1:10" x14ac:dyDescent="0.25">
      <c r="A11" s="230">
        <v>3</v>
      </c>
      <c r="B11" s="231"/>
      <c r="C11" s="232"/>
      <c r="D11" s="61" t="s">
        <v>14</v>
      </c>
      <c r="E11" s="125">
        <f>E12</f>
        <v>1310</v>
      </c>
      <c r="F11" s="125">
        <f>F12</f>
        <v>1275</v>
      </c>
      <c r="G11" s="125">
        <f>G12</f>
        <v>0</v>
      </c>
      <c r="H11" s="125">
        <f t="shared" ref="H11:I11" si="2">H12</f>
        <v>0</v>
      </c>
      <c r="I11" s="125">
        <f t="shared" si="2"/>
        <v>0</v>
      </c>
    </row>
    <row r="12" spans="1:10" x14ac:dyDescent="0.25">
      <c r="A12" s="233">
        <v>31</v>
      </c>
      <c r="B12" s="234"/>
      <c r="C12" s="235"/>
      <c r="D12" s="59" t="s">
        <v>15</v>
      </c>
      <c r="E12" s="122">
        <f>SUM(E13:E15)</f>
        <v>1310</v>
      </c>
      <c r="F12" s="122">
        <f t="shared" ref="F12:I12" si="3">SUM(F13:F15)</f>
        <v>1275</v>
      </c>
      <c r="G12" s="122">
        <f t="shared" si="3"/>
        <v>0</v>
      </c>
      <c r="H12" s="122">
        <f t="shared" si="3"/>
        <v>0</v>
      </c>
      <c r="I12" s="122">
        <f t="shared" si="3"/>
        <v>0</v>
      </c>
    </row>
    <row r="13" spans="1:10" x14ac:dyDescent="0.25">
      <c r="A13" s="50">
        <v>3111</v>
      </c>
      <c r="B13" s="51"/>
      <c r="C13" s="52"/>
      <c r="D13" s="58" t="s">
        <v>53</v>
      </c>
      <c r="E13" s="126">
        <v>1094</v>
      </c>
      <c r="F13" s="127">
        <v>1088</v>
      </c>
      <c r="G13" s="127"/>
      <c r="H13" s="127"/>
      <c r="I13" s="127">
        <f>H13-G13</f>
        <v>0</v>
      </c>
    </row>
    <row r="14" spans="1:10" ht="25.5" x14ac:dyDescent="0.25">
      <c r="A14" s="50">
        <v>3131</v>
      </c>
      <c r="B14" s="51"/>
      <c r="C14" s="52"/>
      <c r="D14" s="58" t="s">
        <v>95</v>
      </c>
      <c r="E14" s="126"/>
      <c r="F14" s="127">
        <v>106</v>
      </c>
      <c r="G14" s="127"/>
      <c r="H14" s="127"/>
      <c r="I14" s="127">
        <f t="shared" ref="I14:I15" si="4">H14-G14</f>
        <v>0</v>
      </c>
    </row>
    <row r="15" spans="1:10" ht="24.75" thickBot="1" x14ac:dyDescent="0.3">
      <c r="A15" s="96">
        <v>3132</v>
      </c>
      <c r="B15" s="97"/>
      <c r="C15" s="98"/>
      <c r="D15" s="99" t="s">
        <v>96</v>
      </c>
      <c r="E15" s="128">
        <v>216</v>
      </c>
      <c r="F15" s="129">
        <v>81</v>
      </c>
      <c r="G15" s="129"/>
      <c r="H15" s="129"/>
      <c r="I15" s="127">
        <f t="shared" si="4"/>
        <v>0</v>
      </c>
    </row>
    <row r="16" spans="1:10" ht="15.75" thickTop="1" x14ac:dyDescent="0.25">
      <c r="A16" s="236" t="s">
        <v>160</v>
      </c>
      <c r="B16" s="237"/>
      <c r="C16" s="238"/>
      <c r="D16" s="95" t="s">
        <v>134</v>
      </c>
      <c r="E16" s="121">
        <f>E19</f>
        <v>0</v>
      </c>
      <c r="F16" s="121">
        <f t="shared" ref="F16:I16" si="5">F19</f>
        <v>0</v>
      </c>
      <c r="G16" s="121">
        <f>G19</f>
        <v>381</v>
      </c>
      <c r="H16" s="121">
        <f t="shared" si="5"/>
        <v>338</v>
      </c>
      <c r="I16" s="121">
        <f t="shared" si="5"/>
        <v>-43</v>
      </c>
    </row>
    <row r="17" spans="1:9" x14ac:dyDescent="0.25">
      <c r="A17" s="239" t="s">
        <v>185</v>
      </c>
      <c r="B17" s="240"/>
      <c r="C17" s="241"/>
      <c r="D17" s="57" t="s">
        <v>37</v>
      </c>
      <c r="E17" s="122"/>
      <c r="F17" s="123"/>
      <c r="G17" s="123"/>
      <c r="H17" s="123"/>
      <c r="I17" s="123"/>
    </row>
    <row r="18" spans="1:9" x14ac:dyDescent="0.25">
      <c r="A18" s="245" t="s">
        <v>94</v>
      </c>
      <c r="B18" s="246"/>
      <c r="C18" s="247"/>
      <c r="D18" s="58" t="s">
        <v>12</v>
      </c>
      <c r="E18" s="122"/>
      <c r="F18" s="123"/>
      <c r="G18" s="123"/>
      <c r="H18" s="123"/>
      <c r="I18" s="124"/>
    </row>
    <row r="19" spans="1:9" x14ac:dyDescent="0.25">
      <c r="A19" s="230">
        <v>3</v>
      </c>
      <c r="B19" s="231"/>
      <c r="C19" s="232"/>
      <c r="D19" s="57" t="s">
        <v>14</v>
      </c>
      <c r="E19" s="125">
        <f>E20+E24</f>
        <v>0</v>
      </c>
      <c r="F19" s="125">
        <f t="shared" ref="F19:I19" si="6">F20+F24</f>
        <v>0</v>
      </c>
      <c r="G19" s="125">
        <f>G20+G24</f>
        <v>381</v>
      </c>
      <c r="H19" s="125">
        <f t="shared" si="6"/>
        <v>338</v>
      </c>
      <c r="I19" s="125">
        <f t="shared" si="6"/>
        <v>-43</v>
      </c>
    </row>
    <row r="20" spans="1:9" x14ac:dyDescent="0.25">
      <c r="A20" s="233">
        <v>31</v>
      </c>
      <c r="B20" s="234"/>
      <c r="C20" s="235"/>
      <c r="D20" s="59" t="s">
        <v>15</v>
      </c>
      <c r="E20" s="122">
        <f>SUM(E21:E23)</f>
        <v>0</v>
      </c>
      <c r="F20" s="122">
        <f t="shared" ref="F20:I20" si="7">SUM(F21:F23)</f>
        <v>0</v>
      </c>
      <c r="G20" s="122">
        <f t="shared" si="7"/>
        <v>66</v>
      </c>
      <c r="H20" s="122">
        <f t="shared" si="7"/>
        <v>0</v>
      </c>
      <c r="I20" s="122">
        <f t="shared" si="7"/>
        <v>-66</v>
      </c>
    </row>
    <row r="21" spans="1:9" x14ac:dyDescent="0.25">
      <c r="A21" s="50">
        <v>3111</v>
      </c>
      <c r="B21" s="51"/>
      <c r="C21" s="52"/>
      <c r="D21" s="58" t="s">
        <v>53</v>
      </c>
      <c r="E21" s="126"/>
      <c r="F21" s="127"/>
      <c r="G21" s="127">
        <v>30</v>
      </c>
      <c r="H21" s="127"/>
      <c r="I21" s="127">
        <f>H21-G21</f>
        <v>-30</v>
      </c>
    </row>
    <row r="22" spans="1:9" ht="25.5" x14ac:dyDescent="0.25">
      <c r="A22" s="50">
        <v>3131</v>
      </c>
      <c r="B22" s="51"/>
      <c r="C22" s="52"/>
      <c r="D22" s="58" t="s">
        <v>95</v>
      </c>
      <c r="E22" s="126"/>
      <c r="F22" s="127"/>
      <c r="G22" s="127">
        <v>20</v>
      </c>
      <c r="H22" s="127"/>
      <c r="I22" s="127">
        <f t="shared" ref="I22:I23" si="8">H22-G22</f>
        <v>-20</v>
      </c>
    </row>
    <row r="23" spans="1:9" ht="24" x14ac:dyDescent="0.25">
      <c r="A23" s="50">
        <v>3132</v>
      </c>
      <c r="B23" s="51"/>
      <c r="C23" s="52"/>
      <c r="D23" s="53" t="s">
        <v>96</v>
      </c>
      <c r="E23" s="126"/>
      <c r="F23" s="127"/>
      <c r="G23" s="127">
        <v>16</v>
      </c>
      <c r="H23" s="127"/>
      <c r="I23" s="127">
        <f t="shared" si="8"/>
        <v>-16</v>
      </c>
    </row>
    <row r="24" spans="1:9" x14ac:dyDescent="0.25">
      <c r="A24" s="233">
        <v>32</v>
      </c>
      <c r="B24" s="234"/>
      <c r="C24" s="235"/>
      <c r="D24" s="59" t="s">
        <v>32</v>
      </c>
      <c r="E24" s="123">
        <f t="shared" ref="E24:F24" si="9">SUM(E25:E27)</f>
        <v>0</v>
      </c>
      <c r="F24" s="123">
        <f t="shared" si="9"/>
        <v>0</v>
      </c>
      <c r="G24" s="123">
        <f>SUM(G25:G27)</f>
        <v>315</v>
      </c>
      <c r="H24" s="123">
        <f t="shared" ref="H24:I24" si="10">SUM(H25:H27)</f>
        <v>338</v>
      </c>
      <c r="I24" s="123">
        <f t="shared" si="10"/>
        <v>23</v>
      </c>
    </row>
    <row r="25" spans="1:9" x14ac:dyDescent="0.25">
      <c r="A25" s="50">
        <v>3222</v>
      </c>
      <c r="B25" s="55"/>
      <c r="C25" s="56"/>
      <c r="D25" s="58" t="s">
        <v>62</v>
      </c>
      <c r="E25" s="126"/>
      <c r="F25" s="127"/>
      <c r="G25" s="127">
        <v>150</v>
      </c>
      <c r="H25" s="127">
        <v>108</v>
      </c>
      <c r="I25" s="127">
        <f>H25-G25</f>
        <v>-42</v>
      </c>
    </row>
    <row r="26" spans="1:9" x14ac:dyDescent="0.25">
      <c r="A26" s="50">
        <v>3237</v>
      </c>
      <c r="B26" s="51"/>
      <c r="C26" s="52"/>
      <c r="D26" s="58" t="s">
        <v>73</v>
      </c>
      <c r="E26" s="126"/>
      <c r="F26" s="127"/>
      <c r="G26" s="127">
        <v>125</v>
      </c>
      <c r="H26" s="127">
        <v>190</v>
      </c>
      <c r="I26" s="127">
        <f t="shared" ref="I26:I27" si="11">H26-G26</f>
        <v>65</v>
      </c>
    </row>
    <row r="27" spans="1:9" ht="15.75" thickBot="1" x14ac:dyDescent="0.3">
      <c r="A27" s="96">
        <v>3299</v>
      </c>
      <c r="B27" s="97"/>
      <c r="C27" s="98"/>
      <c r="D27" s="100" t="s">
        <v>78</v>
      </c>
      <c r="E27" s="128"/>
      <c r="F27" s="129"/>
      <c r="G27" s="129">
        <v>40</v>
      </c>
      <c r="H27" s="129">
        <v>40</v>
      </c>
      <c r="I27" s="127">
        <f t="shared" si="11"/>
        <v>0</v>
      </c>
    </row>
    <row r="28" spans="1:9" ht="15.75" thickTop="1" x14ac:dyDescent="0.25">
      <c r="A28" s="236" t="s">
        <v>164</v>
      </c>
      <c r="B28" s="237"/>
      <c r="C28" s="238"/>
      <c r="D28" s="95" t="s">
        <v>137</v>
      </c>
      <c r="E28" s="121">
        <f>E31</f>
        <v>0</v>
      </c>
      <c r="F28" s="121">
        <f t="shared" ref="F28:I28" si="12">F31</f>
        <v>0</v>
      </c>
      <c r="G28" s="121">
        <f>G31</f>
        <v>1445</v>
      </c>
      <c r="H28" s="121">
        <f t="shared" si="12"/>
        <v>1029</v>
      </c>
      <c r="I28" s="121">
        <f t="shared" si="12"/>
        <v>-416</v>
      </c>
    </row>
    <row r="29" spans="1:9" x14ac:dyDescent="0.25">
      <c r="A29" s="239" t="s">
        <v>187</v>
      </c>
      <c r="B29" s="240"/>
      <c r="C29" s="241"/>
      <c r="D29" s="57" t="s">
        <v>37</v>
      </c>
      <c r="E29" s="122"/>
      <c r="F29" s="123"/>
      <c r="G29" s="123"/>
      <c r="H29" s="123"/>
      <c r="I29" s="123"/>
    </row>
    <row r="30" spans="1:9" x14ac:dyDescent="0.25">
      <c r="A30" s="245" t="s">
        <v>94</v>
      </c>
      <c r="B30" s="246"/>
      <c r="C30" s="247"/>
      <c r="D30" s="58" t="s">
        <v>12</v>
      </c>
      <c r="E30" s="122"/>
      <c r="F30" s="123"/>
      <c r="G30" s="123"/>
      <c r="H30" s="123"/>
      <c r="I30" s="124"/>
    </row>
    <row r="31" spans="1:9" x14ac:dyDescent="0.25">
      <c r="A31" s="230">
        <v>3</v>
      </c>
      <c r="B31" s="231"/>
      <c r="C31" s="232"/>
      <c r="D31" s="57" t="s">
        <v>14</v>
      </c>
      <c r="E31" s="125">
        <f>E32+E37</f>
        <v>0</v>
      </c>
      <c r="F31" s="125">
        <f>F32+F37</f>
        <v>0</v>
      </c>
      <c r="G31" s="125">
        <f>G32+G37</f>
        <v>1445</v>
      </c>
      <c r="H31" s="125">
        <f>H32+H37</f>
        <v>1029</v>
      </c>
      <c r="I31" s="125">
        <f>I32+I37</f>
        <v>-416</v>
      </c>
    </row>
    <row r="32" spans="1:9" x14ac:dyDescent="0.25">
      <c r="A32" s="233">
        <v>31</v>
      </c>
      <c r="B32" s="234"/>
      <c r="C32" s="235"/>
      <c r="D32" s="59" t="s">
        <v>15</v>
      </c>
      <c r="E32" s="122">
        <f t="shared" ref="E32:F32" si="13">SUM(E33:E36)</f>
        <v>0</v>
      </c>
      <c r="F32" s="122">
        <f t="shared" si="13"/>
        <v>0</v>
      </c>
      <c r="G32" s="122">
        <f>SUM(G33:G36)</f>
        <v>1275</v>
      </c>
      <c r="H32" s="122">
        <f t="shared" ref="H32:I32" si="14">SUM(H33:H36)</f>
        <v>894</v>
      </c>
      <c r="I32" s="122">
        <f t="shared" si="14"/>
        <v>-381</v>
      </c>
    </row>
    <row r="33" spans="1:9" x14ac:dyDescent="0.25">
      <c r="A33" s="50">
        <v>3111</v>
      </c>
      <c r="B33" s="51"/>
      <c r="C33" s="52"/>
      <c r="D33" s="58" t="s">
        <v>53</v>
      </c>
      <c r="E33" s="126"/>
      <c r="F33" s="127"/>
      <c r="G33" s="127">
        <v>460</v>
      </c>
      <c r="H33" s="127">
        <v>371</v>
      </c>
      <c r="I33" s="127">
        <f>H33-G33</f>
        <v>-89</v>
      </c>
    </row>
    <row r="34" spans="1:9" x14ac:dyDescent="0.25">
      <c r="A34" s="50">
        <v>3121</v>
      </c>
      <c r="B34" s="51"/>
      <c r="C34" s="52"/>
      <c r="D34" s="58" t="s">
        <v>54</v>
      </c>
      <c r="E34" s="126"/>
      <c r="F34" s="127"/>
      <c r="G34" s="127">
        <v>600</v>
      </c>
      <c r="H34" s="127">
        <v>400</v>
      </c>
      <c r="I34" s="127">
        <f t="shared" ref="I34:I36" si="15">H34-G34</f>
        <v>-200</v>
      </c>
    </row>
    <row r="35" spans="1:9" ht="25.5" x14ac:dyDescent="0.25">
      <c r="A35" s="50">
        <v>3131</v>
      </c>
      <c r="B35" s="51"/>
      <c r="C35" s="52"/>
      <c r="D35" s="58" t="s">
        <v>95</v>
      </c>
      <c r="E35" s="126"/>
      <c r="F35" s="127"/>
      <c r="G35" s="127">
        <v>115</v>
      </c>
      <c r="H35" s="127">
        <v>53</v>
      </c>
      <c r="I35" s="127">
        <f t="shared" si="15"/>
        <v>-62</v>
      </c>
    </row>
    <row r="36" spans="1:9" ht="24" x14ac:dyDescent="0.25">
      <c r="A36" s="50">
        <v>3132</v>
      </c>
      <c r="B36" s="51"/>
      <c r="C36" s="52"/>
      <c r="D36" s="53" t="s">
        <v>96</v>
      </c>
      <c r="E36" s="126"/>
      <c r="F36" s="127"/>
      <c r="G36" s="127">
        <v>100</v>
      </c>
      <c r="H36" s="127">
        <v>70</v>
      </c>
      <c r="I36" s="127">
        <f t="shared" si="15"/>
        <v>-30</v>
      </c>
    </row>
    <row r="37" spans="1:9" x14ac:dyDescent="0.25">
      <c r="A37" s="233">
        <v>32</v>
      </c>
      <c r="B37" s="234"/>
      <c r="C37" s="235"/>
      <c r="D37" s="59" t="s">
        <v>32</v>
      </c>
      <c r="E37" s="123">
        <f t="shared" ref="E37:F37" si="16">SUM(E38:E39)</f>
        <v>0</v>
      </c>
      <c r="F37" s="123">
        <f t="shared" si="16"/>
        <v>0</v>
      </c>
      <c r="G37" s="123">
        <f>SUM(G38:G39)</f>
        <v>170</v>
      </c>
      <c r="H37" s="123">
        <f t="shared" ref="H37:I37" si="17">SUM(H38:H39)</f>
        <v>135</v>
      </c>
      <c r="I37" s="123">
        <f t="shared" si="17"/>
        <v>-35</v>
      </c>
    </row>
    <row r="38" spans="1:9" x14ac:dyDescent="0.25">
      <c r="A38" s="50">
        <v>3211</v>
      </c>
      <c r="B38" s="185"/>
      <c r="C38" s="186"/>
      <c r="D38" s="58" t="s">
        <v>57</v>
      </c>
      <c r="E38" s="126"/>
      <c r="F38" s="127"/>
      <c r="G38" s="127"/>
      <c r="H38" s="127">
        <v>30</v>
      </c>
      <c r="I38" s="127">
        <f>H38-G38</f>
        <v>30</v>
      </c>
    </row>
    <row r="39" spans="1:9" ht="15.75" thickBot="1" x14ac:dyDescent="0.3">
      <c r="A39" s="170">
        <v>3212</v>
      </c>
      <c r="B39" s="187"/>
      <c r="C39" s="188"/>
      <c r="D39" s="173" t="s">
        <v>135</v>
      </c>
      <c r="E39" s="174"/>
      <c r="F39" s="189"/>
      <c r="G39" s="189">
        <v>170</v>
      </c>
      <c r="H39" s="189">
        <v>105</v>
      </c>
      <c r="I39" s="189">
        <f>H39-G39</f>
        <v>-65</v>
      </c>
    </row>
    <row r="40" spans="1:9" ht="15.75" thickTop="1" x14ac:dyDescent="0.25">
      <c r="A40" s="236" t="s">
        <v>160</v>
      </c>
      <c r="B40" s="237"/>
      <c r="C40" s="238"/>
      <c r="D40" s="95" t="s">
        <v>136</v>
      </c>
      <c r="E40" s="121">
        <f>E43</f>
        <v>0</v>
      </c>
      <c r="F40" s="121">
        <f>F43</f>
        <v>0</v>
      </c>
      <c r="G40" s="121">
        <f>G43</f>
        <v>1450</v>
      </c>
      <c r="H40" s="121">
        <f t="shared" ref="H40:I40" si="18">H43</f>
        <v>1120</v>
      </c>
      <c r="I40" s="121">
        <f t="shared" si="18"/>
        <v>-330</v>
      </c>
    </row>
    <row r="41" spans="1:9" x14ac:dyDescent="0.25">
      <c r="A41" s="239" t="s">
        <v>188</v>
      </c>
      <c r="B41" s="240"/>
      <c r="C41" s="241"/>
      <c r="D41" s="57" t="s">
        <v>37</v>
      </c>
      <c r="E41" s="122"/>
      <c r="F41" s="123"/>
      <c r="G41" s="123"/>
      <c r="H41" s="123"/>
      <c r="I41" s="123"/>
    </row>
    <row r="42" spans="1:9" x14ac:dyDescent="0.25">
      <c r="A42" s="245" t="s">
        <v>94</v>
      </c>
      <c r="B42" s="246"/>
      <c r="C42" s="247"/>
      <c r="D42" s="58" t="s">
        <v>12</v>
      </c>
      <c r="E42" s="122"/>
      <c r="F42" s="123"/>
      <c r="G42" s="123"/>
      <c r="H42" s="123"/>
      <c r="I42" s="124"/>
    </row>
    <row r="43" spans="1:9" x14ac:dyDescent="0.25">
      <c r="A43" s="230">
        <v>3</v>
      </c>
      <c r="B43" s="231"/>
      <c r="C43" s="232"/>
      <c r="D43" s="57" t="s">
        <v>14</v>
      </c>
      <c r="E43" s="125">
        <f>E44</f>
        <v>0</v>
      </c>
      <c r="F43" s="125">
        <f>F44</f>
        <v>0</v>
      </c>
      <c r="G43" s="125">
        <f>G44</f>
        <v>1450</v>
      </c>
      <c r="H43" s="125">
        <f>H44</f>
        <v>1120</v>
      </c>
      <c r="I43" s="125">
        <f>I44</f>
        <v>-330</v>
      </c>
    </row>
    <row r="44" spans="1:9" x14ac:dyDescent="0.25">
      <c r="A44" s="233">
        <v>31</v>
      </c>
      <c r="B44" s="234"/>
      <c r="C44" s="235"/>
      <c r="D44" s="59" t="s">
        <v>15</v>
      </c>
      <c r="E44" s="122">
        <f>SUM(E45:E47)</f>
        <v>0</v>
      </c>
      <c r="F44" s="122">
        <f>SUM(F45:F47)</f>
        <v>0</v>
      </c>
      <c r="G44" s="122">
        <f>SUM(G45:G47)</f>
        <v>1450</v>
      </c>
      <c r="H44" s="122">
        <f>SUM(H45:H47)</f>
        <v>1120</v>
      </c>
      <c r="I44" s="122">
        <f>SUM(I45:I47)</f>
        <v>-330</v>
      </c>
    </row>
    <row r="45" spans="1:9" x14ac:dyDescent="0.25">
      <c r="A45" s="50">
        <v>3111</v>
      </c>
      <c r="B45" s="51"/>
      <c r="C45" s="52"/>
      <c r="D45" s="58" t="s">
        <v>53</v>
      </c>
      <c r="E45" s="126"/>
      <c r="F45" s="127"/>
      <c r="G45" s="127">
        <v>1000</v>
      </c>
      <c r="H45" s="127">
        <v>1120</v>
      </c>
      <c r="I45" s="127">
        <f>H45-G45</f>
        <v>120</v>
      </c>
    </row>
    <row r="46" spans="1:9" ht="25.5" x14ac:dyDescent="0.25">
      <c r="A46" s="50">
        <v>3131</v>
      </c>
      <c r="B46" s="51"/>
      <c r="C46" s="52"/>
      <c r="D46" s="58" t="s">
        <v>95</v>
      </c>
      <c r="E46" s="126"/>
      <c r="F46" s="127"/>
      <c r="G46" s="127">
        <v>250</v>
      </c>
      <c r="H46" s="127"/>
      <c r="I46" s="127">
        <f t="shared" ref="I46:I47" si="19">H46-G46</f>
        <v>-250</v>
      </c>
    </row>
    <row r="47" spans="1:9" ht="24.75" thickBot="1" x14ac:dyDescent="0.3">
      <c r="A47" s="96">
        <v>3132</v>
      </c>
      <c r="B47" s="97"/>
      <c r="C47" s="98"/>
      <c r="D47" s="99" t="s">
        <v>96</v>
      </c>
      <c r="E47" s="128"/>
      <c r="F47" s="129"/>
      <c r="G47" s="129">
        <v>200</v>
      </c>
      <c r="H47" s="129"/>
      <c r="I47" s="127">
        <f t="shared" si="19"/>
        <v>-200</v>
      </c>
    </row>
    <row r="48" spans="1:9" ht="16.5" thickTop="1" thickBot="1" x14ac:dyDescent="0.3">
      <c r="A48" s="290" t="s">
        <v>168</v>
      </c>
      <c r="B48" s="291"/>
      <c r="C48" s="292"/>
      <c r="D48" s="112" t="s">
        <v>139</v>
      </c>
      <c r="E48" s="130">
        <f>E49+E57</f>
        <v>4214</v>
      </c>
      <c r="F48" s="130">
        <f>F49+F57</f>
        <v>3982</v>
      </c>
      <c r="G48" s="130">
        <f>G49+G57</f>
        <v>4010</v>
      </c>
      <c r="H48" s="130">
        <f>H49+H57</f>
        <v>2810</v>
      </c>
      <c r="I48" s="130">
        <f>I49+I57</f>
        <v>-1200</v>
      </c>
    </row>
    <row r="49" spans="1:9" ht="15.75" thickTop="1" x14ac:dyDescent="0.25">
      <c r="A49" s="278" t="s">
        <v>160</v>
      </c>
      <c r="B49" s="279"/>
      <c r="C49" s="280"/>
      <c r="D49" s="103" t="s">
        <v>138</v>
      </c>
      <c r="E49" s="131">
        <f>E52</f>
        <v>0</v>
      </c>
      <c r="F49" s="131">
        <f t="shared" ref="F49:I49" si="20">F52</f>
        <v>0</v>
      </c>
      <c r="G49" s="131">
        <f t="shared" si="20"/>
        <v>10</v>
      </c>
      <c r="H49" s="131">
        <f t="shared" si="20"/>
        <v>2180</v>
      </c>
      <c r="I49" s="131">
        <f t="shared" si="20"/>
        <v>2170</v>
      </c>
    </row>
    <row r="50" spans="1:9" x14ac:dyDescent="0.25">
      <c r="A50" s="281" t="s">
        <v>165</v>
      </c>
      <c r="B50" s="282"/>
      <c r="C50" s="283"/>
      <c r="D50" s="57" t="s">
        <v>37</v>
      </c>
      <c r="E50" s="122"/>
      <c r="F50" s="123"/>
      <c r="G50" s="123"/>
      <c r="H50" s="123"/>
      <c r="I50" s="123"/>
    </row>
    <row r="51" spans="1:9" x14ac:dyDescent="0.25">
      <c r="A51" s="242" t="s">
        <v>139</v>
      </c>
      <c r="B51" s="243"/>
      <c r="C51" s="244"/>
      <c r="D51" s="58" t="s">
        <v>140</v>
      </c>
      <c r="E51" s="122"/>
      <c r="F51" s="123"/>
      <c r="G51" s="123"/>
      <c r="H51" s="123"/>
      <c r="I51" s="124"/>
    </row>
    <row r="52" spans="1:9" x14ac:dyDescent="0.25">
      <c r="A52" s="230">
        <v>3</v>
      </c>
      <c r="B52" s="231"/>
      <c r="C52" s="232"/>
      <c r="D52" s="57" t="s">
        <v>14</v>
      </c>
      <c r="E52" s="125">
        <f t="shared" ref="E52:F52" si="21">E53</f>
        <v>0</v>
      </c>
      <c r="F52" s="125">
        <f t="shared" si="21"/>
        <v>0</v>
      </c>
      <c r="G52" s="125">
        <f>G53</f>
        <v>10</v>
      </c>
      <c r="H52" s="125">
        <f t="shared" ref="H52:I52" si="22">H53</f>
        <v>2180</v>
      </c>
      <c r="I52" s="125">
        <f t="shared" si="22"/>
        <v>2170</v>
      </c>
    </row>
    <row r="53" spans="1:9" x14ac:dyDescent="0.25">
      <c r="A53" s="233">
        <v>32</v>
      </c>
      <c r="B53" s="234"/>
      <c r="C53" s="235"/>
      <c r="D53" s="59" t="s">
        <v>62</v>
      </c>
      <c r="E53" s="122">
        <f>SUM(E54:E56)</f>
        <v>0</v>
      </c>
      <c r="F53" s="122">
        <f t="shared" ref="F53:H53" si="23">SUM(F54:F56)</f>
        <v>0</v>
      </c>
      <c r="G53" s="122">
        <f t="shared" si="23"/>
        <v>10</v>
      </c>
      <c r="H53" s="122">
        <f>SUM(H54:H56)</f>
        <v>2180</v>
      </c>
      <c r="I53" s="122">
        <f>SUM(I54:I56)</f>
        <v>2170</v>
      </c>
    </row>
    <row r="54" spans="1:9" ht="25.5" x14ac:dyDescent="0.25">
      <c r="A54" s="50">
        <v>3221</v>
      </c>
      <c r="B54" s="51"/>
      <c r="C54" s="52"/>
      <c r="D54" s="58" t="s">
        <v>100</v>
      </c>
      <c r="E54" s="126"/>
      <c r="F54" s="127"/>
      <c r="G54" s="127"/>
      <c r="H54" s="127">
        <v>1100</v>
      </c>
      <c r="I54" s="127">
        <f>H54-G54</f>
        <v>1100</v>
      </c>
    </row>
    <row r="55" spans="1:9" x14ac:dyDescent="0.25">
      <c r="A55" s="50">
        <v>3236</v>
      </c>
      <c r="B55" s="51"/>
      <c r="C55" s="52"/>
      <c r="D55" s="58" t="s">
        <v>72</v>
      </c>
      <c r="E55" s="126"/>
      <c r="F55" s="127"/>
      <c r="G55" s="127"/>
      <c r="H55" s="127">
        <v>1080</v>
      </c>
      <c r="I55" s="127">
        <f>H55-G55</f>
        <v>1080</v>
      </c>
    </row>
    <row r="56" spans="1:9" ht="15.75" thickBot="1" x14ac:dyDescent="0.3">
      <c r="A56" s="170">
        <v>3299</v>
      </c>
      <c r="B56" s="171"/>
      <c r="C56" s="172"/>
      <c r="D56" s="173" t="s">
        <v>78</v>
      </c>
      <c r="E56" s="174"/>
      <c r="F56" s="189"/>
      <c r="G56" s="189">
        <v>10</v>
      </c>
      <c r="H56" s="189"/>
      <c r="I56" s="189">
        <f>H56-G56</f>
        <v>-10</v>
      </c>
    </row>
    <row r="57" spans="1:9" ht="15" customHeight="1" thickTop="1" x14ac:dyDescent="0.25">
      <c r="A57" s="278" t="s">
        <v>160</v>
      </c>
      <c r="B57" s="279"/>
      <c r="C57" s="280"/>
      <c r="D57" s="104" t="s">
        <v>141</v>
      </c>
      <c r="E57" s="131">
        <f>E60</f>
        <v>4214</v>
      </c>
      <c r="F57" s="131">
        <f t="shared" ref="F57:I57" si="24">F60</f>
        <v>3982</v>
      </c>
      <c r="G57" s="131">
        <f t="shared" si="24"/>
        <v>4000</v>
      </c>
      <c r="H57" s="131">
        <f t="shared" si="24"/>
        <v>630</v>
      </c>
      <c r="I57" s="131">
        <f t="shared" si="24"/>
        <v>-3370</v>
      </c>
    </row>
    <row r="58" spans="1:9" ht="15" customHeight="1" x14ac:dyDescent="0.25">
      <c r="A58" s="281" t="s">
        <v>165</v>
      </c>
      <c r="B58" s="282"/>
      <c r="C58" s="283"/>
      <c r="D58" s="42" t="s">
        <v>37</v>
      </c>
      <c r="E58" s="122"/>
      <c r="F58" s="123"/>
      <c r="G58" s="123"/>
      <c r="H58" s="123"/>
      <c r="I58" s="123"/>
    </row>
    <row r="59" spans="1:9" x14ac:dyDescent="0.25">
      <c r="A59" s="242" t="s">
        <v>139</v>
      </c>
      <c r="B59" s="243"/>
      <c r="C59" s="244"/>
      <c r="D59" s="43" t="s">
        <v>12</v>
      </c>
      <c r="E59" s="122"/>
      <c r="F59" s="123"/>
      <c r="G59" s="123"/>
      <c r="H59" s="123"/>
      <c r="I59" s="124"/>
    </row>
    <row r="60" spans="1:9" x14ac:dyDescent="0.25">
      <c r="A60" s="230">
        <v>3</v>
      </c>
      <c r="B60" s="231"/>
      <c r="C60" s="232"/>
      <c r="D60" s="42" t="s">
        <v>14</v>
      </c>
      <c r="E60" s="125">
        <f>E61+E64</f>
        <v>4214</v>
      </c>
      <c r="F60" s="125">
        <f>F61+F64</f>
        <v>3982</v>
      </c>
      <c r="G60" s="125">
        <f>G61+G64</f>
        <v>4000</v>
      </c>
      <c r="H60" s="125">
        <f>H61+H64</f>
        <v>630</v>
      </c>
      <c r="I60" s="125">
        <f>I61+I64</f>
        <v>-3370</v>
      </c>
    </row>
    <row r="61" spans="1:9" x14ac:dyDescent="0.25">
      <c r="A61" s="233">
        <v>31</v>
      </c>
      <c r="B61" s="234"/>
      <c r="C61" s="235"/>
      <c r="D61" s="41" t="s">
        <v>15</v>
      </c>
      <c r="E61" s="122">
        <f>SUM(E62:E63)</f>
        <v>114</v>
      </c>
      <c r="F61" s="122">
        <f>SUM(F62:F63)</f>
        <v>215</v>
      </c>
      <c r="G61" s="122">
        <f>SUM(G62:G63)</f>
        <v>450</v>
      </c>
      <c r="H61" s="122">
        <f>SUM(H62:H63)</f>
        <v>0</v>
      </c>
      <c r="I61" s="122">
        <f>SUM(I62:I63)</f>
        <v>-450</v>
      </c>
    </row>
    <row r="62" spans="1:9" s="33" customFormat="1" ht="25.5" x14ac:dyDescent="0.25">
      <c r="A62" s="50">
        <v>3131</v>
      </c>
      <c r="B62" s="51"/>
      <c r="C62" s="52"/>
      <c r="D62" s="58" t="s">
        <v>95</v>
      </c>
      <c r="E62" s="126"/>
      <c r="F62" s="127">
        <v>119</v>
      </c>
      <c r="G62" s="127">
        <v>250</v>
      </c>
      <c r="H62" s="127"/>
      <c r="I62" s="127">
        <f>H62-G62</f>
        <v>-250</v>
      </c>
    </row>
    <row r="63" spans="1:9" s="33" customFormat="1" ht="24" x14ac:dyDescent="0.25">
      <c r="A63" s="50">
        <v>3132</v>
      </c>
      <c r="B63" s="51"/>
      <c r="C63" s="52"/>
      <c r="D63" s="53" t="s">
        <v>96</v>
      </c>
      <c r="E63" s="126">
        <v>114</v>
      </c>
      <c r="F63" s="127">
        <v>96</v>
      </c>
      <c r="G63" s="127">
        <v>200</v>
      </c>
      <c r="H63" s="127"/>
      <c r="I63" s="127">
        <f>H63-G63</f>
        <v>-200</v>
      </c>
    </row>
    <row r="64" spans="1:9" x14ac:dyDescent="0.25">
      <c r="A64" s="233">
        <v>32</v>
      </c>
      <c r="B64" s="234"/>
      <c r="C64" s="235"/>
      <c r="D64" s="41" t="s">
        <v>32</v>
      </c>
      <c r="E64" s="123">
        <f t="shared" ref="E64:F64" si="25">SUM(E65:E69)</f>
        <v>4100</v>
      </c>
      <c r="F64" s="123">
        <f t="shared" si="25"/>
        <v>3767</v>
      </c>
      <c r="G64" s="123">
        <f>SUM(G65:G69)</f>
        <v>3550</v>
      </c>
      <c r="H64" s="123">
        <f t="shared" ref="H64:I64" si="26">SUM(H65:H69)</f>
        <v>630</v>
      </c>
      <c r="I64" s="123">
        <f t="shared" si="26"/>
        <v>-2920</v>
      </c>
    </row>
    <row r="65" spans="1:9" ht="25.5" x14ac:dyDescent="0.25">
      <c r="A65" s="50">
        <v>3221</v>
      </c>
      <c r="B65" s="55"/>
      <c r="C65" s="56"/>
      <c r="D65" s="58" t="s">
        <v>100</v>
      </c>
      <c r="E65" s="126">
        <v>2041</v>
      </c>
      <c r="F65" s="127">
        <v>1195</v>
      </c>
      <c r="G65" s="127">
        <v>1200</v>
      </c>
      <c r="H65" s="127">
        <v>600</v>
      </c>
      <c r="I65" s="127">
        <f>H65-G65</f>
        <v>-600</v>
      </c>
    </row>
    <row r="66" spans="1:9" ht="25.5" x14ac:dyDescent="0.25">
      <c r="A66" s="50">
        <v>3224</v>
      </c>
      <c r="B66" s="55"/>
      <c r="C66" s="56"/>
      <c r="D66" s="58" t="s">
        <v>101</v>
      </c>
      <c r="E66" s="126">
        <v>96</v>
      </c>
      <c r="F66" s="127">
        <v>1195</v>
      </c>
      <c r="G66" s="127">
        <v>600</v>
      </c>
      <c r="H66" s="127"/>
      <c r="I66" s="127">
        <f t="shared" ref="I66:I69" si="27">H66-G66</f>
        <v>-600</v>
      </c>
    </row>
    <row r="67" spans="1:9" ht="25.5" x14ac:dyDescent="0.25">
      <c r="A67" s="50">
        <v>3232</v>
      </c>
      <c r="B67" s="55"/>
      <c r="C67" s="56"/>
      <c r="D67" s="58" t="s">
        <v>69</v>
      </c>
      <c r="E67" s="126">
        <v>391</v>
      </c>
      <c r="F67" s="127">
        <v>780</v>
      </c>
      <c r="G67" s="127">
        <v>650</v>
      </c>
      <c r="H67" s="127"/>
      <c r="I67" s="127">
        <f t="shared" si="27"/>
        <v>-650</v>
      </c>
    </row>
    <row r="68" spans="1:9" x14ac:dyDescent="0.25">
      <c r="A68" s="50">
        <v>3237</v>
      </c>
      <c r="B68" s="55"/>
      <c r="C68" s="56"/>
      <c r="D68" s="58" t="s">
        <v>73</v>
      </c>
      <c r="E68" s="126">
        <v>1516</v>
      </c>
      <c r="F68" s="127">
        <v>597</v>
      </c>
      <c r="G68" s="127">
        <v>1000</v>
      </c>
      <c r="H68" s="127"/>
      <c r="I68" s="127">
        <f t="shared" si="27"/>
        <v>-1000</v>
      </c>
    </row>
    <row r="69" spans="1:9" ht="15.75" thickBot="1" x14ac:dyDescent="0.3">
      <c r="A69" s="96">
        <v>3299</v>
      </c>
      <c r="B69" s="101"/>
      <c r="C69" s="102"/>
      <c r="D69" s="100" t="s">
        <v>78</v>
      </c>
      <c r="E69" s="128">
        <v>56</v>
      </c>
      <c r="F69" s="129"/>
      <c r="G69" s="129">
        <v>100</v>
      </c>
      <c r="H69" s="129">
        <v>30</v>
      </c>
      <c r="I69" s="127">
        <f t="shared" si="27"/>
        <v>-70</v>
      </c>
    </row>
    <row r="70" spans="1:9" ht="15" customHeight="1" thickTop="1" thickBot="1" x14ac:dyDescent="0.3">
      <c r="A70" s="293" t="s">
        <v>168</v>
      </c>
      <c r="B70" s="294"/>
      <c r="C70" s="295"/>
      <c r="D70" s="111" t="s">
        <v>142</v>
      </c>
      <c r="E70" s="132">
        <f>E71+E77</f>
        <v>0</v>
      </c>
      <c r="F70" s="132">
        <f t="shared" ref="F70:I70" si="28">F71+F77</f>
        <v>0</v>
      </c>
      <c r="G70" s="132">
        <f t="shared" si="28"/>
        <v>5380</v>
      </c>
      <c r="H70" s="132">
        <f t="shared" si="28"/>
        <v>6840</v>
      </c>
      <c r="I70" s="132">
        <f t="shared" si="28"/>
        <v>1440</v>
      </c>
    </row>
    <row r="71" spans="1:9" ht="15" customHeight="1" thickTop="1" x14ac:dyDescent="0.25">
      <c r="A71" s="272" t="s">
        <v>160</v>
      </c>
      <c r="B71" s="273"/>
      <c r="C71" s="274"/>
      <c r="D71" s="105" t="s">
        <v>143</v>
      </c>
      <c r="E71" s="133">
        <f>E74</f>
        <v>0</v>
      </c>
      <c r="F71" s="133">
        <f t="shared" ref="F71:I71" si="29">F74</f>
        <v>0</v>
      </c>
      <c r="G71" s="133">
        <f t="shared" si="29"/>
        <v>2000</v>
      </c>
      <c r="H71" s="133">
        <f t="shared" si="29"/>
        <v>2000</v>
      </c>
      <c r="I71" s="133">
        <f t="shared" si="29"/>
        <v>0</v>
      </c>
    </row>
    <row r="72" spans="1:9" ht="15" customHeight="1" x14ac:dyDescent="0.25">
      <c r="A72" s="275" t="s">
        <v>165</v>
      </c>
      <c r="B72" s="276"/>
      <c r="C72" s="277"/>
      <c r="D72" s="42" t="s">
        <v>37</v>
      </c>
      <c r="E72" s="122"/>
      <c r="F72" s="123"/>
      <c r="G72" s="123"/>
      <c r="H72" s="123"/>
      <c r="I72" s="123"/>
    </row>
    <row r="73" spans="1:9" ht="25.5" x14ac:dyDescent="0.25">
      <c r="A73" s="299" t="s">
        <v>142</v>
      </c>
      <c r="B73" s="300"/>
      <c r="C73" s="301"/>
      <c r="D73" s="43" t="s">
        <v>144</v>
      </c>
      <c r="E73" s="122"/>
      <c r="F73" s="123"/>
      <c r="G73" s="123"/>
      <c r="H73" s="123"/>
      <c r="I73" s="124"/>
    </row>
    <row r="74" spans="1:9" x14ac:dyDescent="0.25">
      <c r="A74" s="230">
        <v>3</v>
      </c>
      <c r="B74" s="231"/>
      <c r="C74" s="232"/>
      <c r="D74" s="42" t="s">
        <v>14</v>
      </c>
      <c r="E74" s="125">
        <f>E75</f>
        <v>0</v>
      </c>
      <c r="F74" s="125">
        <f t="shared" ref="F74:I74" si="30">F75</f>
        <v>0</v>
      </c>
      <c r="G74" s="125">
        <f t="shared" si="30"/>
        <v>2000</v>
      </c>
      <c r="H74" s="125">
        <f t="shared" si="30"/>
        <v>2000</v>
      </c>
      <c r="I74" s="125">
        <f t="shared" si="30"/>
        <v>0</v>
      </c>
    </row>
    <row r="75" spans="1:9" x14ac:dyDescent="0.25">
      <c r="A75" s="233">
        <v>32</v>
      </c>
      <c r="B75" s="234"/>
      <c r="C75" s="235"/>
      <c r="D75" s="41" t="s">
        <v>32</v>
      </c>
      <c r="E75" s="122">
        <f>E76</f>
        <v>0</v>
      </c>
      <c r="F75" s="122">
        <f t="shared" ref="F75:I75" si="31">F76</f>
        <v>0</v>
      </c>
      <c r="G75" s="122">
        <f t="shared" si="31"/>
        <v>2000</v>
      </c>
      <c r="H75" s="122">
        <f t="shared" si="31"/>
        <v>2000</v>
      </c>
      <c r="I75" s="122">
        <f t="shared" si="31"/>
        <v>0</v>
      </c>
    </row>
    <row r="76" spans="1:9" ht="15.75" thickBot="1" x14ac:dyDescent="0.3">
      <c r="A76" s="96">
        <v>3222</v>
      </c>
      <c r="B76" s="97"/>
      <c r="C76" s="98"/>
      <c r="D76" s="100" t="s">
        <v>62</v>
      </c>
      <c r="E76" s="128"/>
      <c r="F76" s="128"/>
      <c r="G76" s="128">
        <v>2000</v>
      </c>
      <c r="H76" s="128">
        <v>2000</v>
      </c>
      <c r="I76" s="128">
        <f>H76-G76</f>
        <v>0</v>
      </c>
    </row>
    <row r="77" spans="1:9" ht="15" customHeight="1" thickTop="1" x14ac:dyDescent="0.25">
      <c r="A77" s="272" t="s">
        <v>160</v>
      </c>
      <c r="B77" s="273"/>
      <c r="C77" s="274"/>
      <c r="D77" s="105" t="s">
        <v>145</v>
      </c>
      <c r="E77" s="133">
        <f>E80</f>
        <v>0</v>
      </c>
      <c r="F77" s="133">
        <f t="shared" ref="F77:I77" si="32">F80</f>
        <v>0</v>
      </c>
      <c r="G77" s="133">
        <f t="shared" si="32"/>
        <v>3380</v>
      </c>
      <c r="H77" s="133">
        <f t="shared" si="32"/>
        <v>4840</v>
      </c>
      <c r="I77" s="133">
        <f t="shared" si="32"/>
        <v>1440</v>
      </c>
    </row>
    <row r="78" spans="1:9" ht="15" customHeight="1" x14ac:dyDescent="0.25">
      <c r="A78" s="275" t="s">
        <v>165</v>
      </c>
      <c r="B78" s="276"/>
      <c r="C78" s="277"/>
      <c r="D78" s="57" t="s">
        <v>37</v>
      </c>
      <c r="E78" s="122"/>
      <c r="F78" s="123"/>
      <c r="G78" s="123"/>
      <c r="H78" s="123"/>
      <c r="I78" s="123"/>
    </row>
    <row r="79" spans="1:9" ht="25.5" x14ac:dyDescent="0.25">
      <c r="A79" s="299" t="s">
        <v>142</v>
      </c>
      <c r="B79" s="300"/>
      <c r="C79" s="301"/>
      <c r="D79" s="58" t="s">
        <v>144</v>
      </c>
      <c r="E79" s="122"/>
      <c r="F79" s="123"/>
      <c r="G79" s="123"/>
      <c r="H79" s="123"/>
      <c r="I79" s="124"/>
    </row>
    <row r="80" spans="1:9" x14ac:dyDescent="0.25">
      <c r="A80" s="230">
        <v>3</v>
      </c>
      <c r="B80" s="231"/>
      <c r="C80" s="232"/>
      <c r="D80" s="57" t="s">
        <v>14</v>
      </c>
      <c r="E80" s="125">
        <f>E81+E88</f>
        <v>0</v>
      </c>
      <c r="F80" s="125">
        <f t="shared" ref="F80" si="33">F81+F88</f>
        <v>0</v>
      </c>
      <c r="G80" s="125">
        <f>G81+G88</f>
        <v>3380</v>
      </c>
      <c r="H80" s="125">
        <f t="shared" ref="H80:I80" si="34">H81+H88</f>
        <v>4840</v>
      </c>
      <c r="I80" s="125">
        <f t="shared" si="34"/>
        <v>1440</v>
      </c>
    </row>
    <row r="81" spans="1:9" x14ac:dyDescent="0.25">
      <c r="A81" s="233">
        <v>32</v>
      </c>
      <c r="B81" s="234"/>
      <c r="C81" s="235"/>
      <c r="D81" s="59" t="s">
        <v>32</v>
      </c>
      <c r="E81" s="122">
        <f>SUM(E82:E87)</f>
        <v>0</v>
      </c>
      <c r="F81" s="122">
        <f t="shared" ref="F81:H81" si="35">SUM(F82:F87)</f>
        <v>0</v>
      </c>
      <c r="G81" s="122">
        <f t="shared" si="35"/>
        <v>1780</v>
      </c>
      <c r="H81" s="122">
        <f t="shared" si="35"/>
        <v>3040</v>
      </c>
      <c r="I81" s="122">
        <f>SUM(I83:I87)</f>
        <v>1240</v>
      </c>
    </row>
    <row r="82" spans="1:9" ht="25.5" x14ac:dyDescent="0.25">
      <c r="A82" s="50">
        <v>3221</v>
      </c>
      <c r="B82" s="51"/>
      <c r="C82" s="52"/>
      <c r="D82" s="58" t="s">
        <v>100</v>
      </c>
      <c r="E82" s="126"/>
      <c r="F82" s="126"/>
      <c r="G82" s="126"/>
      <c r="H82" s="126">
        <v>20</v>
      </c>
      <c r="I82" s="126">
        <f>H82-G82</f>
        <v>20</v>
      </c>
    </row>
    <row r="83" spans="1:9" x14ac:dyDescent="0.25">
      <c r="A83" s="50">
        <v>3225</v>
      </c>
      <c r="B83" s="51"/>
      <c r="C83" s="52"/>
      <c r="D83" s="58" t="s">
        <v>66</v>
      </c>
      <c r="E83" s="126"/>
      <c r="F83" s="126"/>
      <c r="G83" s="126"/>
      <c r="H83" s="126">
        <v>400</v>
      </c>
      <c r="I83" s="126">
        <f>H83-G83</f>
        <v>400</v>
      </c>
    </row>
    <row r="84" spans="1:9" x14ac:dyDescent="0.25">
      <c r="A84" s="50">
        <v>3231</v>
      </c>
      <c r="B84" s="51"/>
      <c r="C84" s="52"/>
      <c r="D84" s="58" t="s">
        <v>68</v>
      </c>
      <c r="E84" s="126"/>
      <c r="F84" s="126"/>
      <c r="G84" s="126">
        <v>530</v>
      </c>
      <c r="H84" s="126">
        <v>1650</v>
      </c>
      <c r="I84" s="126">
        <f>H84-G84</f>
        <v>1120</v>
      </c>
    </row>
    <row r="85" spans="1:9" ht="25.5" x14ac:dyDescent="0.25">
      <c r="A85" s="50">
        <v>3232</v>
      </c>
      <c r="B85" s="51"/>
      <c r="C85" s="52"/>
      <c r="D85" s="58" t="s">
        <v>69</v>
      </c>
      <c r="E85" s="126"/>
      <c r="F85" s="126"/>
      <c r="G85" s="126">
        <v>500</v>
      </c>
      <c r="H85" s="126">
        <v>320</v>
      </c>
      <c r="I85" s="126">
        <f t="shared" ref="I85:I87" si="36">H85-G85</f>
        <v>-180</v>
      </c>
    </row>
    <row r="86" spans="1:9" x14ac:dyDescent="0.25">
      <c r="A86" s="50">
        <v>3239</v>
      </c>
      <c r="B86" s="51"/>
      <c r="C86" s="52"/>
      <c r="D86" s="58" t="s">
        <v>75</v>
      </c>
      <c r="E86" s="126"/>
      <c r="F86" s="126"/>
      <c r="G86" s="126">
        <v>600</v>
      </c>
      <c r="H86" s="126">
        <v>400</v>
      </c>
      <c r="I86" s="126">
        <f t="shared" si="36"/>
        <v>-200</v>
      </c>
    </row>
    <row r="87" spans="1:9" x14ac:dyDescent="0.25">
      <c r="A87" s="50">
        <v>3299</v>
      </c>
      <c r="B87" s="51"/>
      <c r="C87" s="52"/>
      <c r="D87" s="58" t="s">
        <v>78</v>
      </c>
      <c r="E87" s="126"/>
      <c r="F87" s="126"/>
      <c r="G87" s="126">
        <v>150</v>
      </c>
      <c r="H87" s="126">
        <v>250</v>
      </c>
      <c r="I87" s="126">
        <f t="shared" si="36"/>
        <v>100</v>
      </c>
    </row>
    <row r="88" spans="1:9" s="34" customFormat="1" x14ac:dyDescent="0.25">
      <c r="A88" s="54">
        <v>37</v>
      </c>
      <c r="B88" s="55"/>
      <c r="C88" s="56"/>
      <c r="D88" s="59" t="s">
        <v>150</v>
      </c>
      <c r="E88" s="122">
        <f t="shared" ref="E88:F88" si="37">E89</f>
        <v>0</v>
      </c>
      <c r="F88" s="122">
        <f t="shared" si="37"/>
        <v>0</v>
      </c>
      <c r="G88" s="122">
        <f>G89</f>
        <v>1600</v>
      </c>
      <c r="H88" s="122">
        <f>H89</f>
        <v>1800</v>
      </c>
      <c r="I88" s="122">
        <f t="shared" ref="I88" si="38">I89</f>
        <v>200</v>
      </c>
    </row>
    <row r="89" spans="1:9" ht="26.25" thickBot="1" x14ac:dyDescent="0.3">
      <c r="A89" s="96">
        <v>3722</v>
      </c>
      <c r="B89" s="97"/>
      <c r="C89" s="98"/>
      <c r="D89" s="100" t="s">
        <v>146</v>
      </c>
      <c r="E89" s="128"/>
      <c r="F89" s="128"/>
      <c r="G89" s="128">
        <v>1600</v>
      </c>
      <c r="H89" s="128">
        <v>1800</v>
      </c>
      <c r="I89" s="128">
        <f>H89-G89</f>
        <v>200</v>
      </c>
    </row>
    <row r="90" spans="1:9" ht="15" customHeight="1" thickTop="1" thickBot="1" x14ac:dyDescent="0.3">
      <c r="A90" s="296" t="s">
        <v>168</v>
      </c>
      <c r="B90" s="297"/>
      <c r="C90" s="298"/>
      <c r="D90" s="113" t="s">
        <v>99</v>
      </c>
      <c r="E90" s="134">
        <f>E91+E123</f>
        <v>36876</v>
      </c>
      <c r="F90" s="134">
        <f t="shared" ref="F90:I90" si="39">F91+F123</f>
        <v>160183</v>
      </c>
      <c r="G90" s="134">
        <f t="shared" si="39"/>
        <v>28020</v>
      </c>
      <c r="H90" s="134">
        <f t="shared" si="39"/>
        <v>53230</v>
      </c>
      <c r="I90" s="134">
        <f t="shared" si="39"/>
        <v>25210</v>
      </c>
    </row>
    <row r="91" spans="1:9" ht="15" customHeight="1" thickTop="1" x14ac:dyDescent="0.25">
      <c r="A91" s="248" t="s">
        <v>160</v>
      </c>
      <c r="B91" s="249"/>
      <c r="C91" s="250"/>
      <c r="D91" s="106" t="s">
        <v>52</v>
      </c>
      <c r="E91" s="135">
        <f>E94</f>
        <v>36876</v>
      </c>
      <c r="F91" s="135">
        <f t="shared" ref="F91:I91" si="40">F94</f>
        <v>36750</v>
      </c>
      <c r="G91" s="135">
        <f t="shared" si="40"/>
        <v>28020</v>
      </c>
      <c r="H91" s="135">
        <f t="shared" si="40"/>
        <v>53230</v>
      </c>
      <c r="I91" s="135">
        <f t="shared" si="40"/>
        <v>25210</v>
      </c>
    </row>
    <row r="92" spans="1:9" ht="15" customHeight="1" x14ac:dyDescent="0.25">
      <c r="A92" s="251" t="s">
        <v>189</v>
      </c>
      <c r="B92" s="252"/>
      <c r="C92" s="253"/>
      <c r="D92" s="44" t="s">
        <v>37</v>
      </c>
      <c r="E92" s="122"/>
      <c r="F92" s="123"/>
      <c r="G92" s="123"/>
      <c r="H92" s="123"/>
      <c r="I92" s="123"/>
    </row>
    <row r="93" spans="1:9" x14ac:dyDescent="0.25">
      <c r="A93" s="254" t="s">
        <v>99</v>
      </c>
      <c r="B93" s="255"/>
      <c r="C93" s="256"/>
      <c r="D93" s="45" t="s">
        <v>52</v>
      </c>
      <c r="E93" s="122"/>
      <c r="F93" s="123"/>
      <c r="G93" s="123"/>
      <c r="H93" s="123"/>
      <c r="I93" s="124"/>
    </row>
    <row r="94" spans="1:9" x14ac:dyDescent="0.25">
      <c r="A94" s="230">
        <v>3</v>
      </c>
      <c r="B94" s="231"/>
      <c r="C94" s="232"/>
      <c r="D94" s="44" t="s">
        <v>14</v>
      </c>
      <c r="E94" s="125">
        <f>E95+E99+E121</f>
        <v>36876</v>
      </c>
      <c r="F94" s="125">
        <f>F95+F99+F121</f>
        <v>36750</v>
      </c>
      <c r="G94" s="125">
        <f>G95+G99+G121</f>
        <v>28020</v>
      </c>
      <c r="H94" s="125">
        <f t="shared" ref="H94:I94" si="41">H95+H99+H121</f>
        <v>53230</v>
      </c>
      <c r="I94" s="125">
        <f t="shared" si="41"/>
        <v>25210</v>
      </c>
    </row>
    <row r="95" spans="1:9" x14ac:dyDescent="0.25">
      <c r="A95" s="233">
        <v>31</v>
      </c>
      <c r="B95" s="234"/>
      <c r="C95" s="235"/>
      <c r="D95" s="46" t="s">
        <v>15</v>
      </c>
      <c r="E95" s="122">
        <f>SUM(E96:E98)</f>
        <v>1310</v>
      </c>
      <c r="F95" s="122">
        <f t="shared" ref="F95:I95" si="42">SUM(F96:F98)</f>
        <v>0</v>
      </c>
      <c r="G95" s="122">
        <f t="shared" si="42"/>
        <v>10</v>
      </c>
      <c r="H95" s="122">
        <f t="shared" si="42"/>
        <v>0</v>
      </c>
      <c r="I95" s="122">
        <f t="shared" si="42"/>
        <v>-10</v>
      </c>
    </row>
    <row r="96" spans="1:9" s="33" customFormat="1" x14ac:dyDescent="0.25">
      <c r="A96" s="50">
        <v>3111</v>
      </c>
      <c r="B96" s="51"/>
      <c r="C96" s="52"/>
      <c r="D96" s="58" t="s">
        <v>53</v>
      </c>
      <c r="E96" s="126">
        <v>1094</v>
      </c>
      <c r="F96" s="127"/>
      <c r="G96" s="127"/>
      <c r="H96" s="127"/>
      <c r="I96" s="127">
        <f>H96-G96</f>
        <v>0</v>
      </c>
    </row>
    <row r="97" spans="1:9" s="33" customFormat="1" ht="25.5" x14ac:dyDescent="0.25">
      <c r="A97" s="50">
        <v>3131</v>
      </c>
      <c r="B97" s="51"/>
      <c r="C97" s="52"/>
      <c r="D97" s="58" t="s">
        <v>95</v>
      </c>
      <c r="E97" s="126">
        <v>216</v>
      </c>
      <c r="F97" s="127"/>
      <c r="G97" s="127">
        <v>6</v>
      </c>
      <c r="H97" s="127"/>
      <c r="I97" s="127">
        <f t="shared" ref="I97:I98" si="43">H97-G97</f>
        <v>-6</v>
      </c>
    </row>
    <row r="98" spans="1:9" s="33" customFormat="1" ht="24" x14ac:dyDescent="0.25">
      <c r="A98" s="50">
        <v>3132</v>
      </c>
      <c r="B98" s="51"/>
      <c r="C98" s="52"/>
      <c r="D98" s="53" t="s">
        <v>96</v>
      </c>
      <c r="E98" s="126"/>
      <c r="F98" s="127"/>
      <c r="G98" s="127">
        <v>4</v>
      </c>
      <c r="H98" s="127"/>
      <c r="I98" s="127">
        <f t="shared" si="43"/>
        <v>-4</v>
      </c>
    </row>
    <row r="99" spans="1:9" x14ac:dyDescent="0.25">
      <c r="A99" s="233">
        <v>32</v>
      </c>
      <c r="B99" s="234"/>
      <c r="C99" s="235"/>
      <c r="D99" s="46" t="s">
        <v>32</v>
      </c>
      <c r="E99" s="122">
        <f>SUM(E100:E120)</f>
        <v>35087</v>
      </c>
      <c r="F99" s="122">
        <f t="shared" ref="F99:I99" si="44">SUM(F100:F120)</f>
        <v>36285</v>
      </c>
      <c r="G99" s="122">
        <f>SUM(G100:G120)</f>
        <v>27610</v>
      </c>
      <c r="H99" s="122">
        <f t="shared" si="44"/>
        <v>52630</v>
      </c>
      <c r="I99" s="122">
        <f t="shared" si="44"/>
        <v>25020</v>
      </c>
    </row>
    <row r="100" spans="1:9" x14ac:dyDescent="0.25">
      <c r="A100" s="50">
        <v>3211</v>
      </c>
      <c r="B100" s="51"/>
      <c r="C100" s="52"/>
      <c r="D100" s="45" t="s">
        <v>57</v>
      </c>
      <c r="E100" s="126">
        <v>1121</v>
      </c>
      <c r="F100" s="127">
        <v>597</v>
      </c>
      <c r="G100" s="127">
        <v>1400</v>
      </c>
      <c r="H100" s="127">
        <v>2280</v>
      </c>
      <c r="I100" s="127">
        <f>H100-G100</f>
        <v>880</v>
      </c>
    </row>
    <row r="101" spans="1:9" x14ac:dyDescent="0.25">
      <c r="A101" s="50">
        <v>3213</v>
      </c>
      <c r="B101" s="51"/>
      <c r="C101" s="52"/>
      <c r="D101" s="53" t="s">
        <v>59</v>
      </c>
      <c r="E101" s="126">
        <v>119</v>
      </c>
      <c r="F101" s="127">
        <v>265</v>
      </c>
      <c r="G101" s="127">
        <v>180</v>
      </c>
      <c r="H101" s="127">
        <v>725</v>
      </c>
      <c r="I101" s="127">
        <f t="shared" ref="I101:I120" si="45">H101-G101</f>
        <v>545</v>
      </c>
    </row>
    <row r="102" spans="1:9" ht="25.5" x14ac:dyDescent="0.25">
      <c r="A102" s="50">
        <v>3214</v>
      </c>
      <c r="B102" s="51"/>
      <c r="C102" s="52"/>
      <c r="D102" s="45" t="s">
        <v>60</v>
      </c>
      <c r="E102" s="126">
        <v>681</v>
      </c>
      <c r="F102" s="127">
        <v>531</v>
      </c>
      <c r="G102" s="127">
        <v>700</v>
      </c>
      <c r="H102" s="127">
        <v>1050</v>
      </c>
      <c r="I102" s="127">
        <f t="shared" si="45"/>
        <v>350</v>
      </c>
    </row>
    <row r="103" spans="1:9" ht="25.5" x14ac:dyDescent="0.25">
      <c r="A103" s="50">
        <v>3221</v>
      </c>
      <c r="B103" s="51"/>
      <c r="C103" s="52"/>
      <c r="D103" s="45" t="s">
        <v>100</v>
      </c>
      <c r="E103" s="126">
        <v>2842</v>
      </c>
      <c r="F103" s="127">
        <v>4645</v>
      </c>
      <c r="G103" s="127">
        <v>4380</v>
      </c>
      <c r="H103" s="127">
        <v>7420</v>
      </c>
      <c r="I103" s="127">
        <f t="shared" si="45"/>
        <v>3040</v>
      </c>
    </row>
    <row r="104" spans="1:9" x14ac:dyDescent="0.25">
      <c r="A104" s="50">
        <v>3222</v>
      </c>
      <c r="B104" s="51"/>
      <c r="C104" s="52"/>
      <c r="D104" s="45" t="s">
        <v>62</v>
      </c>
      <c r="E104" s="126">
        <v>978</v>
      </c>
      <c r="F104" s="127">
        <v>199</v>
      </c>
      <c r="G104" s="127">
        <v>710</v>
      </c>
      <c r="H104" s="127">
        <v>500</v>
      </c>
      <c r="I104" s="127">
        <f t="shared" si="45"/>
        <v>-210</v>
      </c>
    </row>
    <row r="105" spans="1:9" x14ac:dyDescent="0.25">
      <c r="A105" s="50">
        <v>3223</v>
      </c>
      <c r="B105" s="51"/>
      <c r="C105" s="52"/>
      <c r="D105" s="45" t="s">
        <v>64</v>
      </c>
      <c r="E105" s="126">
        <v>10714</v>
      </c>
      <c r="F105" s="127">
        <v>12834</v>
      </c>
      <c r="G105" s="127">
        <v>10550</v>
      </c>
      <c r="H105" s="127">
        <v>23680</v>
      </c>
      <c r="I105" s="127">
        <f t="shared" si="45"/>
        <v>13130</v>
      </c>
    </row>
    <row r="106" spans="1:9" ht="25.5" x14ac:dyDescent="0.25">
      <c r="A106" s="50">
        <v>3224</v>
      </c>
      <c r="B106" s="51"/>
      <c r="C106" s="52"/>
      <c r="D106" s="45" t="s">
        <v>101</v>
      </c>
      <c r="E106" s="126">
        <v>907</v>
      </c>
      <c r="F106" s="127">
        <v>995</v>
      </c>
      <c r="G106" s="127">
        <v>280</v>
      </c>
      <c r="H106" s="127">
        <v>410</v>
      </c>
      <c r="I106" s="127">
        <f t="shared" si="45"/>
        <v>130</v>
      </c>
    </row>
    <row r="107" spans="1:9" x14ac:dyDescent="0.25">
      <c r="A107" s="50">
        <v>3225</v>
      </c>
      <c r="B107" s="51"/>
      <c r="C107" s="52"/>
      <c r="D107" s="45" t="s">
        <v>66</v>
      </c>
      <c r="E107" s="126">
        <v>808</v>
      </c>
      <c r="F107" s="127">
        <v>796</v>
      </c>
      <c r="G107" s="127">
        <v>400</v>
      </c>
      <c r="H107" s="127">
        <v>100</v>
      </c>
      <c r="I107" s="127">
        <f t="shared" si="45"/>
        <v>-300</v>
      </c>
    </row>
    <row r="108" spans="1:9" ht="25.5" x14ac:dyDescent="0.25">
      <c r="A108" s="50">
        <v>3227</v>
      </c>
      <c r="B108" s="51"/>
      <c r="C108" s="52"/>
      <c r="D108" s="45" t="s">
        <v>67</v>
      </c>
      <c r="E108" s="126"/>
      <c r="F108" s="127"/>
      <c r="G108" s="127">
        <v>180</v>
      </c>
      <c r="H108" s="127">
        <v>1050</v>
      </c>
      <c r="I108" s="127">
        <f t="shared" si="45"/>
        <v>870</v>
      </c>
    </row>
    <row r="109" spans="1:9" x14ac:dyDescent="0.25">
      <c r="A109" s="50">
        <v>3231</v>
      </c>
      <c r="B109" s="51"/>
      <c r="C109" s="52"/>
      <c r="D109" s="45" t="s">
        <v>68</v>
      </c>
      <c r="E109" s="126">
        <v>1800</v>
      </c>
      <c r="F109" s="127">
        <v>1686</v>
      </c>
      <c r="G109" s="127">
        <v>1190</v>
      </c>
      <c r="H109" s="127">
        <v>1880</v>
      </c>
      <c r="I109" s="127">
        <f t="shared" si="45"/>
        <v>690</v>
      </c>
    </row>
    <row r="110" spans="1:9" ht="25.5" x14ac:dyDescent="0.25">
      <c r="A110" s="50">
        <v>3232</v>
      </c>
      <c r="B110" s="51"/>
      <c r="C110" s="52"/>
      <c r="D110" s="45" t="s">
        <v>69</v>
      </c>
      <c r="E110" s="126">
        <v>5292</v>
      </c>
      <c r="F110" s="127">
        <v>4645</v>
      </c>
      <c r="G110" s="127">
        <v>750</v>
      </c>
      <c r="H110" s="127">
        <v>1665</v>
      </c>
      <c r="I110" s="127">
        <f t="shared" si="45"/>
        <v>915</v>
      </c>
    </row>
    <row r="111" spans="1:9" x14ac:dyDescent="0.25">
      <c r="A111" s="50">
        <v>3233</v>
      </c>
      <c r="B111" s="51"/>
      <c r="C111" s="52"/>
      <c r="D111" s="58" t="s">
        <v>176</v>
      </c>
      <c r="E111" s="126"/>
      <c r="F111" s="127"/>
      <c r="G111" s="127"/>
      <c r="H111" s="127"/>
      <c r="I111" s="127">
        <f t="shared" si="45"/>
        <v>0</v>
      </c>
    </row>
    <row r="112" spans="1:9" x14ac:dyDescent="0.25">
      <c r="A112" s="50">
        <v>3234</v>
      </c>
      <c r="B112" s="51"/>
      <c r="C112" s="52"/>
      <c r="D112" s="45" t="s">
        <v>70</v>
      </c>
      <c r="E112" s="126">
        <v>2134</v>
      </c>
      <c r="F112" s="127">
        <v>1540</v>
      </c>
      <c r="G112" s="127">
        <v>2020</v>
      </c>
      <c r="H112" s="127">
        <v>4590</v>
      </c>
      <c r="I112" s="127">
        <f t="shared" si="45"/>
        <v>2570</v>
      </c>
    </row>
    <row r="113" spans="1:9" x14ac:dyDescent="0.25">
      <c r="A113" s="50">
        <v>3235</v>
      </c>
      <c r="B113" s="51"/>
      <c r="C113" s="52"/>
      <c r="D113" s="45" t="s">
        <v>71</v>
      </c>
      <c r="E113" s="126">
        <v>1811</v>
      </c>
      <c r="F113" s="127">
        <v>995</v>
      </c>
      <c r="G113" s="127">
        <v>1450</v>
      </c>
      <c r="H113" s="127">
        <v>1680</v>
      </c>
      <c r="I113" s="127">
        <f t="shared" si="45"/>
        <v>230</v>
      </c>
    </row>
    <row r="114" spans="1:9" x14ac:dyDescent="0.25">
      <c r="A114" s="50">
        <v>3236</v>
      </c>
      <c r="B114" s="51"/>
      <c r="C114" s="52"/>
      <c r="D114" s="45" t="s">
        <v>72</v>
      </c>
      <c r="E114" s="126">
        <v>1590</v>
      </c>
      <c r="F114" s="127">
        <v>664</v>
      </c>
      <c r="G114" s="127">
        <v>1270</v>
      </c>
      <c r="H114" s="127">
        <v>1850</v>
      </c>
      <c r="I114" s="127">
        <f t="shared" si="45"/>
        <v>580</v>
      </c>
    </row>
    <row r="115" spans="1:9" x14ac:dyDescent="0.25">
      <c r="A115" s="50">
        <v>3237</v>
      </c>
      <c r="B115" s="51"/>
      <c r="C115" s="52"/>
      <c r="D115" s="45" t="s">
        <v>73</v>
      </c>
      <c r="E115" s="126">
        <v>437</v>
      </c>
      <c r="F115" s="127">
        <v>133</v>
      </c>
      <c r="G115" s="127">
        <v>150</v>
      </c>
      <c r="H115" s="127">
        <v>620</v>
      </c>
      <c r="I115" s="127">
        <f t="shared" si="45"/>
        <v>470</v>
      </c>
    </row>
    <row r="116" spans="1:9" x14ac:dyDescent="0.25">
      <c r="A116" s="50">
        <v>3238</v>
      </c>
      <c r="B116" s="51"/>
      <c r="C116" s="52"/>
      <c r="D116" s="45" t="s">
        <v>74</v>
      </c>
      <c r="E116" s="126">
        <v>1661</v>
      </c>
      <c r="F116" s="127">
        <v>1195</v>
      </c>
      <c r="G116" s="127">
        <v>1400</v>
      </c>
      <c r="H116" s="127">
        <v>1800</v>
      </c>
      <c r="I116" s="127">
        <f t="shared" si="45"/>
        <v>400</v>
      </c>
    </row>
    <row r="117" spans="1:9" x14ac:dyDescent="0.25">
      <c r="A117" s="50">
        <v>3239</v>
      </c>
      <c r="B117" s="51"/>
      <c r="C117" s="52"/>
      <c r="D117" s="45" t="s">
        <v>75</v>
      </c>
      <c r="E117" s="126">
        <v>1648</v>
      </c>
      <c r="F117" s="127">
        <v>265</v>
      </c>
      <c r="G117" s="127">
        <v>160</v>
      </c>
      <c r="H117" s="127">
        <v>820</v>
      </c>
      <c r="I117" s="127">
        <f t="shared" si="45"/>
        <v>660</v>
      </c>
    </row>
    <row r="118" spans="1:9" x14ac:dyDescent="0.25">
      <c r="A118" s="50">
        <v>3294</v>
      </c>
      <c r="B118" s="51"/>
      <c r="C118" s="52"/>
      <c r="D118" s="45" t="s">
        <v>76</v>
      </c>
      <c r="E118" s="126">
        <v>186</v>
      </c>
      <c r="F118" s="127">
        <v>133</v>
      </c>
      <c r="G118" s="127">
        <v>150</v>
      </c>
      <c r="H118" s="127">
        <v>160</v>
      </c>
      <c r="I118" s="127">
        <f t="shared" si="45"/>
        <v>10</v>
      </c>
    </row>
    <row r="119" spans="1:9" x14ac:dyDescent="0.25">
      <c r="A119" s="50">
        <v>3295</v>
      </c>
      <c r="B119" s="51"/>
      <c r="C119" s="52"/>
      <c r="D119" s="45" t="s">
        <v>77</v>
      </c>
      <c r="E119" s="126"/>
      <c r="F119" s="127">
        <v>0</v>
      </c>
      <c r="G119" s="127">
        <v>20</v>
      </c>
      <c r="H119" s="127"/>
      <c r="I119" s="127">
        <f t="shared" si="45"/>
        <v>-20</v>
      </c>
    </row>
    <row r="120" spans="1:9" x14ac:dyDescent="0.25">
      <c r="A120" s="50">
        <v>3299</v>
      </c>
      <c r="B120" s="51"/>
      <c r="C120" s="52"/>
      <c r="D120" s="45" t="s">
        <v>78</v>
      </c>
      <c r="E120" s="126">
        <v>358</v>
      </c>
      <c r="F120" s="127">
        <v>4167</v>
      </c>
      <c r="G120" s="127">
        <v>270</v>
      </c>
      <c r="H120" s="127">
        <v>350</v>
      </c>
      <c r="I120" s="127">
        <f t="shared" si="45"/>
        <v>80</v>
      </c>
    </row>
    <row r="121" spans="1:9" x14ac:dyDescent="0.25">
      <c r="A121" s="47">
        <v>34</v>
      </c>
      <c r="B121" s="48"/>
      <c r="C121" s="49"/>
      <c r="D121" s="46" t="s">
        <v>102</v>
      </c>
      <c r="E121" s="122">
        <f>E122</f>
        <v>479</v>
      </c>
      <c r="F121" s="122">
        <f t="shared" ref="F121:I121" si="46">F122</f>
        <v>465</v>
      </c>
      <c r="G121" s="122">
        <f t="shared" si="46"/>
        <v>400</v>
      </c>
      <c r="H121" s="122">
        <f t="shared" si="46"/>
        <v>600</v>
      </c>
      <c r="I121" s="122">
        <f t="shared" si="46"/>
        <v>200</v>
      </c>
    </row>
    <row r="122" spans="1:9" ht="26.25" thickBot="1" x14ac:dyDescent="0.3">
      <c r="A122" s="96">
        <v>3431</v>
      </c>
      <c r="B122" s="97"/>
      <c r="C122" s="98"/>
      <c r="D122" s="100" t="s">
        <v>79</v>
      </c>
      <c r="E122" s="128">
        <v>479</v>
      </c>
      <c r="F122" s="129">
        <v>465</v>
      </c>
      <c r="G122" s="129">
        <v>400</v>
      </c>
      <c r="H122" s="129">
        <v>600</v>
      </c>
      <c r="I122" s="129">
        <f>H122-G122</f>
        <v>200</v>
      </c>
    </row>
    <row r="123" spans="1:9" ht="15" customHeight="1" thickTop="1" x14ac:dyDescent="0.25">
      <c r="A123" s="248" t="s">
        <v>160</v>
      </c>
      <c r="B123" s="249"/>
      <c r="C123" s="250"/>
      <c r="D123" s="106" t="s">
        <v>52</v>
      </c>
      <c r="E123" s="135">
        <f>E126</f>
        <v>0</v>
      </c>
      <c r="F123" s="135">
        <f t="shared" ref="F123:I123" si="47">F126</f>
        <v>123433</v>
      </c>
      <c r="G123" s="135">
        <f t="shared" si="47"/>
        <v>0</v>
      </c>
      <c r="H123" s="135">
        <f t="shared" si="47"/>
        <v>0</v>
      </c>
      <c r="I123" s="135">
        <f t="shared" si="47"/>
        <v>0</v>
      </c>
    </row>
    <row r="124" spans="1:9" ht="15" customHeight="1" x14ac:dyDescent="0.25">
      <c r="A124" s="251" t="s">
        <v>190</v>
      </c>
      <c r="B124" s="252"/>
      <c r="C124" s="253"/>
      <c r="D124" s="61" t="s">
        <v>155</v>
      </c>
      <c r="E124" s="122"/>
      <c r="F124" s="123"/>
      <c r="G124" s="123"/>
      <c r="H124" s="123"/>
      <c r="I124" s="123"/>
    </row>
    <row r="125" spans="1:9" x14ac:dyDescent="0.25">
      <c r="A125" s="254" t="s">
        <v>99</v>
      </c>
      <c r="B125" s="255"/>
      <c r="C125" s="256"/>
      <c r="D125" s="58" t="s">
        <v>52</v>
      </c>
      <c r="E125" s="122"/>
      <c r="F125" s="123"/>
      <c r="G125" s="123"/>
      <c r="H125" s="123"/>
      <c r="I125" s="124"/>
    </row>
    <row r="126" spans="1:9" s="36" customFormat="1" ht="25.5" x14ac:dyDescent="0.25">
      <c r="A126" s="91">
        <v>4</v>
      </c>
      <c r="B126" s="92"/>
      <c r="C126" s="93"/>
      <c r="D126" s="61" t="s">
        <v>16</v>
      </c>
      <c r="E126" s="125">
        <f>E127</f>
        <v>0</v>
      </c>
      <c r="F126" s="125">
        <f t="shared" ref="F126:I126" si="48">F127</f>
        <v>123433</v>
      </c>
      <c r="G126" s="125">
        <f t="shared" si="48"/>
        <v>0</v>
      </c>
      <c r="H126" s="125">
        <f t="shared" si="48"/>
        <v>0</v>
      </c>
      <c r="I126" s="125">
        <f t="shared" si="48"/>
        <v>0</v>
      </c>
    </row>
    <row r="127" spans="1:9" ht="25.5" x14ac:dyDescent="0.25">
      <c r="A127" s="62">
        <v>42</v>
      </c>
      <c r="B127" s="63"/>
      <c r="C127" s="64"/>
      <c r="D127" s="59" t="s">
        <v>42</v>
      </c>
      <c r="E127" s="122">
        <f>SUM(E128:E132)</f>
        <v>0</v>
      </c>
      <c r="F127" s="122">
        <f t="shared" ref="F127:I127" si="49">SUM(F128:F132)</f>
        <v>123433</v>
      </c>
      <c r="G127" s="122">
        <f t="shared" si="49"/>
        <v>0</v>
      </c>
      <c r="H127" s="122">
        <f t="shared" si="49"/>
        <v>0</v>
      </c>
      <c r="I127" s="122">
        <f t="shared" si="49"/>
        <v>0</v>
      </c>
    </row>
    <row r="128" spans="1:9" x14ac:dyDescent="0.25">
      <c r="A128" s="50">
        <v>4212</v>
      </c>
      <c r="B128" s="51"/>
      <c r="C128" s="52"/>
      <c r="D128" s="58" t="s">
        <v>156</v>
      </c>
      <c r="E128" s="126"/>
      <c r="F128" s="127">
        <v>119451</v>
      </c>
      <c r="G128" s="127"/>
      <c r="H128" s="127"/>
      <c r="I128" s="127">
        <f>H128-G128</f>
        <v>0</v>
      </c>
    </row>
    <row r="129" spans="1:9" x14ac:dyDescent="0.25">
      <c r="A129" s="50">
        <v>4221</v>
      </c>
      <c r="B129" s="51"/>
      <c r="C129" s="52"/>
      <c r="D129" s="58" t="s">
        <v>87</v>
      </c>
      <c r="E129" s="126"/>
      <c r="F129" s="127"/>
      <c r="G129" s="127"/>
      <c r="H129" s="127"/>
      <c r="I129" s="127">
        <f t="shared" ref="I129:I132" si="50">H129-G129</f>
        <v>0</v>
      </c>
    </row>
    <row r="130" spans="1:9" x14ac:dyDescent="0.25">
      <c r="A130" s="50">
        <v>42222</v>
      </c>
      <c r="B130" s="51"/>
      <c r="C130" s="52"/>
      <c r="D130" s="58" t="s">
        <v>88</v>
      </c>
      <c r="E130" s="126"/>
      <c r="F130" s="127"/>
      <c r="G130" s="127"/>
      <c r="H130" s="127"/>
      <c r="I130" s="127">
        <f t="shared" si="50"/>
        <v>0</v>
      </c>
    </row>
    <row r="131" spans="1:9" ht="25.5" x14ac:dyDescent="0.25">
      <c r="A131" s="50">
        <v>4227</v>
      </c>
      <c r="B131" s="51"/>
      <c r="C131" s="52"/>
      <c r="D131" s="58" t="s">
        <v>98</v>
      </c>
      <c r="E131" s="126"/>
      <c r="F131" s="127">
        <v>3982</v>
      </c>
      <c r="G131" s="127"/>
      <c r="H131" s="127"/>
      <c r="I131" s="127">
        <f t="shared" si="50"/>
        <v>0</v>
      </c>
    </row>
    <row r="132" spans="1:9" ht="15.75" thickBot="1" x14ac:dyDescent="0.3">
      <c r="A132" s="96">
        <v>4241</v>
      </c>
      <c r="B132" s="97"/>
      <c r="C132" s="98"/>
      <c r="D132" s="100" t="s">
        <v>82</v>
      </c>
      <c r="E132" s="128"/>
      <c r="F132" s="129"/>
      <c r="G132" s="129"/>
      <c r="H132" s="129"/>
      <c r="I132" s="127">
        <f t="shared" si="50"/>
        <v>0</v>
      </c>
    </row>
    <row r="133" spans="1:9" ht="15" customHeight="1" thickTop="1" thickBot="1" x14ac:dyDescent="0.3">
      <c r="A133" s="266" t="s">
        <v>168</v>
      </c>
      <c r="B133" s="267"/>
      <c r="C133" s="268"/>
      <c r="D133" s="115" t="s">
        <v>92</v>
      </c>
      <c r="E133" s="136">
        <f>E134+E140</f>
        <v>0</v>
      </c>
      <c r="F133" s="136">
        <f t="shared" ref="F133:I133" si="51">F134+F140</f>
        <v>1792</v>
      </c>
      <c r="G133" s="136">
        <f t="shared" si="51"/>
        <v>9660</v>
      </c>
      <c r="H133" s="136">
        <f t="shared" si="51"/>
        <v>7492</v>
      </c>
      <c r="I133" s="136">
        <f t="shared" si="51"/>
        <v>-2168</v>
      </c>
    </row>
    <row r="134" spans="1:9" ht="15" customHeight="1" thickTop="1" x14ac:dyDescent="0.25">
      <c r="A134" s="257" t="s">
        <v>164</v>
      </c>
      <c r="B134" s="258"/>
      <c r="C134" s="259"/>
      <c r="D134" s="107" t="s">
        <v>93</v>
      </c>
      <c r="E134" s="137">
        <f>E137</f>
        <v>0</v>
      </c>
      <c r="F134" s="137">
        <f t="shared" ref="F134:I134" si="52">F137</f>
        <v>1792</v>
      </c>
      <c r="G134" s="137">
        <f t="shared" si="52"/>
        <v>2000</v>
      </c>
      <c r="H134" s="137">
        <f t="shared" si="52"/>
        <v>2100</v>
      </c>
      <c r="I134" s="137">
        <f t="shared" si="52"/>
        <v>100</v>
      </c>
    </row>
    <row r="135" spans="1:9" ht="15" customHeight="1" x14ac:dyDescent="0.25">
      <c r="A135" s="260" t="s">
        <v>191</v>
      </c>
      <c r="B135" s="261"/>
      <c r="C135" s="262"/>
      <c r="D135" s="57" t="s">
        <v>37</v>
      </c>
      <c r="E135" s="122"/>
      <c r="F135" s="123"/>
      <c r="G135" s="123"/>
      <c r="H135" s="123"/>
      <c r="I135" s="123"/>
    </row>
    <row r="136" spans="1:9" x14ac:dyDescent="0.25">
      <c r="A136" s="263" t="s">
        <v>92</v>
      </c>
      <c r="B136" s="264"/>
      <c r="C136" s="265"/>
      <c r="D136" s="58" t="s">
        <v>91</v>
      </c>
      <c r="E136" s="122"/>
      <c r="F136" s="123"/>
      <c r="G136" s="123"/>
      <c r="H136" s="123"/>
      <c r="I136" s="124"/>
    </row>
    <row r="137" spans="1:9" x14ac:dyDescent="0.25">
      <c r="A137" s="230">
        <v>3</v>
      </c>
      <c r="B137" s="231"/>
      <c r="C137" s="232"/>
      <c r="D137" s="57" t="s">
        <v>14</v>
      </c>
      <c r="E137" s="125">
        <f>E138</f>
        <v>0</v>
      </c>
      <c r="F137" s="125">
        <f t="shared" ref="F137:I138" si="53">F138</f>
        <v>1792</v>
      </c>
      <c r="G137" s="125">
        <f t="shared" ref="G137" si="54">G138</f>
        <v>2000</v>
      </c>
      <c r="H137" s="125">
        <f t="shared" ref="H137" si="55">H138</f>
        <v>2100</v>
      </c>
      <c r="I137" s="125">
        <f t="shared" ref="I137" si="56">I138</f>
        <v>100</v>
      </c>
    </row>
    <row r="138" spans="1:9" x14ac:dyDescent="0.25">
      <c r="A138" s="233">
        <v>32</v>
      </c>
      <c r="B138" s="234"/>
      <c r="C138" s="235"/>
      <c r="D138" s="59" t="s">
        <v>32</v>
      </c>
      <c r="E138" s="122">
        <f>E139</f>
        <v>0</v>
      </c>
      <c r="F138" s="122">
        <f t="shared" si="53"/>
        <v>1792</v>
      </c>
      <c r="G138" s="122">
        <f t="shared" si="53"/>
        <v>2000</v>
      </c>
      <c r="H138" s="122">
        <f t="shared" si="53"/>
        <v>2100</v>
      </c>
      <c r="I138" s="122">
        <f t="shared" si="53"/>
        <v>100</v>
      </c>
    </row>
    <row r="139" spans="1:9" ht="15.75" thickBot="1" x14ac:dyDescent="0.3">
      <c r="A139" s="96">
        <v>32222</v>
      </c>
      <c r="B139" s="97"/>
      <c r="C139" s="98"/>
      <c r="D139" s="100" t="s">
        <v>62</v>
      </c>
      <c r="E139" s="128"/>
      <c r="F139" s="128">
        <v>1792</v>
      </c>
      <c r="G139" s="128">
        <v>2000</v>
      </c>
      <c r="H139" s="128">
        <v>2100</v>
      </c>
      <c r="I139" s="128">
        <f>H139-G139</f>
        <v>100</v>
      </c>
    </row>
    <row r="140" spans="1:9" ht="15" customHeight="1" thickTop="1" x14ac:dyDescent="0.25">
      <c r="A140" s="257" t="s">
        <v>164</v>
      </c>
      <c r="B140" s="258"/>
      <c r="C140" s="259"/>
      <c r="D140" s="107" t="s">
        <v>147</v>
      </c>
      <c r="E140" s="137">
        <f>E143</f>
        <v>0</v>
      </c>
      <c r="F140" s="137">
        <f t="shared" ref="F140:I140" si="57">F143</f>
        <v>0</v>
      </c>
      <c r="G140" s="137">
        <f t="shared" si="57"/>
        <v>7660</v>
      </c>
      <c r="H140" s="137">
        <f t="shared" si="57"/>
        <v>5392</v>
      </c>
      <c r="I140" s="137">
        <f t="shared" si="57"/>
        <v>-2268</v>
      </c>
    </row>
    <row r="141" spans="1:9" ht="15" customHeight="1" x14ac:dyDescent="0.25">
      <c r="A141" s="260" t="s">
        <v>187</v>
      </c>
      <c r="B141" s="261"/>
      <c r="C141" s="262"/>
      <c r="D141" s="57" t="s">
        <v>37</v>
      </c>
      <c r="E141" s="122"/>
      <c r="F141" s="123"/>
      <c r="G141" s="123"/>
      <c r="H141" s="123"/>
      <c r="I141" s="123"/>
    </row>
    <row r="142" spans="1:9" x14ac:dyDescent="0.25">
      <c r="A142" s="263" t="s">
        <v>92</v>
      </c>
      <c r="B142" s="264"/>
      <c r="C142" s="265"/>
      <c r="D142" s="58" t="s">
        <v>91</v>
      </c>
      <c r="E142" s="122"/>
      <c r="F142" s="123"/>
      <c r="G142" s="123"/>
      <c r="H142" s="123"/>
      <c r="I142" s="124"/>
    </row>
    <row r="143" spans="1:9" x14ac:dyDescent="0.25">
      <c r="A143" s="230">
        <v>3</v>
      </c>
      <c r="B143" s="231"/>
      <c r="C143" s="232"/>
      <c r="D143" s="57" t="s">
        <v>14</v>
      </c>
      <c r="E143" s="125">
        <f>E144+E148</f>
        <v>0</v>
      </c>
      <c r="F143" s="125">
        <f>F144+F148</f>
        <v>0</v>
      </c>
      <c r="G143" s="125">
        <f>G144+G148</f>
        <v>7660</v>
      </c>
      <c r="H143" s="125">
        <f>H144+H148</f>
        <v>5392</v>
      </c>
      <c r="I143" s="125">
        <f>I144+I148</f>
        <v>-2268</v>
      </c>
    </row>
    <row r="144" spans="1:9" x14ac:dyDescent="0.25">
      <c r="A144" s="233">
        <v>31</v>
      </c>
      <c r="B144" s="234"/>
      <c r="C144" s="235"/>
      <c r="D144" s="59" t="s">
        <v>15</v>
      </c>
      <c r="E144" s="122">
        <f t="shared" ref="E144:F144" si="58">SUM(E145:E147)</f>
        <v>0</v>
      </c>
      <c r="F144" s="122">
        <f t="shared" si="58"/>
        <v>0</v>
      </c>
      <c r="G144" s="122">
        <f>SUM(G145:G147)</f>
        <v>6110</v>
      </c>
      <c r="H144" s="122">
        <f t="shared" ref="H144:I144" si="59">SUM(H145:H147)</f>
        <v>4447</v>
      </c>
      <c r="I144" s="122">
        <f t="shared" si="59"/>
        <v>-1663</v>
      </c>
    </row>
    <row r="145" spans="1:9" x14ac:dyDescent="0.25">
      <c r="A145" s="50">
        <v>3111</v>
      </c>
      <c r="B145" s="51"/>
      <c r="C145" s="52"/>
      <c r="D145" s="58" t="s">
        <v>53</v>
      </c>
      <c r="E145" s="126"/>
      <c r="F145" s="127"/>
      <c r="G145" s="127">
        <v>4200</v>
      </c>
      <c r="H145" s="127">
        <v>3337</v>
      </c>
      <c r="I145" s="127">
        <f>H145-G145</f>
        <v>-863</v>
      </c>
    </row>
    <row r="146" spans="1:9" ht="25.5" x14ac:dyDescent="0.25">
      <c r="A146" s="50">
        <v>3131</v>
      </c>
      <c r="B146" s="51"/>
      <c r="C146" s="52"/>
      <c r="D146" s="58" t="s">
        <v>95</v>
      </c>
      <c r="E146" s="126"/>
      <c r="F146" s="127"/>
      <c r="G146" s="127">
        <v>1050</v>
      </c>
      <c r="H146" s="127">
        <v>480</v>
      </c>
      <c r="I146" s="127">
        <f t="shared" ref="I146:I147" si="60">H146-G146</f>
        <v>-570</v>
      </c>
    </row>
    <row r="147" spans="1:9" ht="24" x14ac:dyDescent="0.25">
      <c r="A147" s="50">
        <v>3132</v>
      </c>
      <c r="B147" s="51"/>
      <c r="C147" s="52"/>
      <c r="D147" s="53" t="s">
        <v>96</v>
      </c>
      <c r="E147" s="126"/>
      <c r="F147" s="127"/>
      <c r="G147" s="127">
        <v>860</v>
      </c>
      <c r="H147" s="127">
        <v>630</v>
      </c>
      <c r="I147" s="127">
        <f t="shared" si="60"/>
        <v>-230</v>
      </c>
    </row>
    <row r="148" spans="1:9" x14ac:dyDescent="0.25">
      <c r="A148" s="233">
        <v>32</v>
      </c>
      <c r="B148" s="234"/>
      <c r="C148" s="235"/>
      <c r="D148" s="59" t="s">
        <v>32</v>
      </c>
      <c r="E148" s="123">
        <f t="shared" ref="E148:F148" si="61">SUM(E149:E149)</f>
        <v>0</v>
      </c>
      <c r="F148" s="123">
        <f t="shared" si="61"/>
        <v>0</v>
      </c>
      <c r="G148" s="123">
        <f>SUM(G149:G149)</f>
        <v>1550</v>
      </c>
      <c r="H148" s="123">
        <f t="shared" ref="H148:I148" si="62">SUM(H149:H149)</f>
        <v>945</v>
      </c>
      <c r="I148" s="123">
        <f t="shared" si="62"/>
        <v>-605</v>
      </c>
    </row>
    <row r="149" spans="1:9" ht="15.75" thickBot="1" x14ac:dyDescent="0.3">
      <c r="A149" s="96">
        <v>3212</v>
      </c>
      <c r="B149" s="101"/>
      <c r="C149" s="102"/>
      <c r="D149" s="100" t="s">
        <v>135</v>
      </c>
      <c r="E149" s="128"/>
      <c r="F149" s="129"/>
      <c r="G149" s="129">
        <v>1550</v>
      </c>
      <c r="H149" s="129">
        <v>945</v>
      </c>
      <c r="I149" s="129">
        <f>H149-G149</f>
        <v>-605</v>
      </c>
    </row>
    <row r="150" spans="1:9" ht="15" customHeight="1" thickTop="1" thickBot="1" x14ac:dyDescent="0.3">
      <c r="A150" s="302" t="s">
        <v>168</v>
      </c>
      <c r="B150" s="303"/>
      <c r="C150" s="304"/>
      <c r="D150" s="114" t="s">
        <v>149</v>
      </c>
      <c r="E150" s="138">
        <f>E151+E157+E163+E180+E171</f>
        <v>586723</v>
      </c>
      <c r="F150" s="138">
        <f>F151+F157+F163+F180+F171</f>
        <v>636835</v>
      </c>
      <c r="G150" s="138">
        <f>G151+G157+G163+G180+G171</f>
        <v>710860</v>
      </c>
      <c r="H150" s="138">
        <f>H151+H157+H163+H180+H171</f>
        <v>849380</v>
      </c>
      <c r="I150" s="138">
        <f>I151+I157+I163+I180+I171</f>
        <v>138520</v>
      </c>
    </row>
    <row r="151" spans="1:9" ht="15" customHeight="1" thickTop="1" x14ac:dyDescent="0.25">
      <c r="A151" s="221" t="s">
        <v>160</v>
      </c>
      <c r="B151" s="222"/>
      <c r="C151" s="223"/>
      <c r="D151" s="108" t="s">
        <v>148</v>
      </c>
      <c r="E151" s="139">
        <f>E154</f>
        <v>0</v>
      </c>
      <c r="F151" s="139">
        <f t="shared" ref="F151:I151" si="63">F154</f>
        <v>0</v>
      </c>
      <c r="G151" s="139">
        <f t="shared" si="63"/>
        <v>40000</v>
      </c>
      <c r="H151" s="139">
        <f t="shared" si="63"/>
        <v>36000</v>
      </c>
      <c r="I151" s="139">
        <f t="shared" si="63"/>
        <v>-4000</v>
      </c>
    </row>
    <row r="152" spans="1:9" ht="15" customHeight="1" x14ac:dyDescent="0.25">
      <c r="A152" s="224" t="s">
        <v>165</v>
      </c>
      <c r="B152" s="225"/>
      <c r="C152" s="226"/>
      <c r="D152" s="57" t="s">
        <v>37</v>
      </c>
      <c r="E152" s="122"/>
      <c r="F152" s="123"/>
      <c r="G152" s="123"/>
      <c r="H152" s="123"/>
      <c r="I152" s="123"/>
    </row>
    <row r="153" spans="1:9" x14ac:dyDescent="0.25">
      <c r="A153" s="227" t="s">
        <v>149</v>
      </c>
      <c r="B153" s="228"/>
      <c r="C153" s="229"/>
      <c r="D153" s="58" t="s">
        <v>41</v>
      </c>
      <c r="E153" s="122"/>
      <c r="F153" s="123"/>
      <c r="G153" s="123"/>
      <c r="H153" s="123"/>
      <c r="I153" s="124"/>
    </row>
    <row r="154" spans="1:9" x14ac:dyDescent="0.25">
      <c r="A154" s="230">
        <v>3</v>
      </c>
      <c r="B154" s="231"/>
      <c r="C154" s="232"/>
      <c r="D154" s="57" t="s">
        <v>14</v>
      </c>
      <c r="E154" s="125">
        <f>E155</f>
        <v>0</v>
      </c>
      <c r="F154" s="125">
        <f t="shared" ref="F154:F155" si="64">F155</f>
        <v>0</v>
      </c>
      <c r="G154" s="125">
        <f t="shared" ref="G154:G155" si="65">G155</f>
        <v>40000</v>
      </c>
      <c r="H154" s="125">
        <f t="shared" ref="H154:H155" si="66">H155</f>
        <v>36000</v>
      </c>
      <c r="I154" s="125">
        <f t="shared" ref="I154:I155" si="67">I155</f>
        <v>-4000</v>
      </c>
    </row>
    <row r="155" spans="1:9" x14ac:dyDescent="0.25">
      <c r="A155" s="233">
        <v>32</v>
      </c>
      <c r="B155" s="234"/>
      <c r="C155" s="235"/>
      <c r="D155" s="59" t="s">
        <v>32</v>
      </c>
      <c r="E155" s="122">
        <f>E156</f>
        <v>0</v>
      </c>
      <c r="F155" s="122">
        <f t="shared" si="64"/>
        <v>0</v>
      </c>
      <c r="G155" s="122">
        <f t="shared" si="65"/>
        <v>40000</v>
      </c>
      <c r="H155" s="122">
        <f t="shared" si="66"/>
        <v>36000</v>
      </c>
      <c r="I155" s="122">
        <f t="shared" si="67"/>
        <v>-4000</v>
      </c>
    </row>
    <row r="156" spans="1:9" ht="15.75" thickBot="1" x14ac:dyDescent="0.3">
      <c r="A156" s="96">
        <v>32222</v>
      </c>
      <c r="B156" s="97"/>
      <c r="C156" s="98"/>
      <c r="D156" s="100" t="s">
        <v>62</v>
      </c>
      <c r="E156" s="128"/>
      <c r="F156" s="128"/>
      <c r="G156" s="128">
        <v>40000</v>
      </c>
      <c r="H156" s="128">
        <v>36000</v>
      </c>
      <c r="I156" s="128">
        <f>H156-G156</f>
        <v>-4000</v>
      </c>
    </row>
    <row r="157" spans="1:9" ht="15" customHeight="1" thickTop="1" x14ac:dyDescent="0.25">
      <c r="A157" s="221" t="s">
        <v>160</v>
      </c>
      <c r="B157" s="222"/>
      <c r="C157" s="223"/>
      <c r="D157" s="108" t="s">
        <v>177</v>
      </c>
      <c r="E157" s="139">
        <f>E160</f>
        <v>5765</v>
      </c>
      <c r="F157" s="139">
        <f t="shared" ref="F157:I157" si="68">F160</f>
        <v>7300</v>
      </c>
      <c r="G157" s="139">
        <f t="shared" si="68"/>
        <v>7000</v>
      </c>
      <c r="H157" s="139">
        <f t="shared" si="68"/>
        <v>7783</v>
      </c>
      <c r="I157" s="139">
        <f t="shared" si="68"/>
        <v>783</v>
      </c>
    </row>
    <row r="158" spans="1:9" ht="15" customHeight="1" x14ac:dyDescent="0.25">
      <c r="A158" s="224" t="s">
        <v>165</v>
      </c>
      <c r="B158" s="225"/>
      <c r="C158" s="226"/>
      <c r="D158" s="94" t="s">
        <v>37</v>
      </c>
      <c r="E158" s="122"/>
      <c r="F158" s="123"/>
      <c r="G158" s="123"/>
      <c r="H158" s="123"/>
      <c r="I158" s="123"/>
    </row>
    <row r="159" spans="1:9" x14ac:dyDescent="0.25">
      <c r="A159" s="227" t="s">
        <v>149</v>
      </c>
      <c r="B159" s="228"/>
      <c r="C159" s="229"/>
      <c r="D159" s="58" t="s">
        <v>41</v>
      </c>
      <c r="E159" s="122"/>
      <c r="F159" s="123"/>
      <c r="G159" s="123"/>
      <c r="H159" s="123"/>
      <c r="I159" s="124"/>
    </row>
    <row r="160" spans="1:9" x14ac:dyDescent="0.25">
      <c r="A160" s="230">
        <v>3</v>
      </c>
      <c r="B160" s="231"/>
      <c r="C160" s="232"/>
      <c r="D160" s="94" t="s">
        <v>14</v>
      </c>
      <c r="E160" s="125">
        <f>E161</f>
        <v>5765</v>
      </c>
      <c r="F160" s="125">
        <f t="shared" ref="F160:I161" si="69">F161</f>
        <v>7300</v>
      </c>
      <c r="G160" s="125">
        <f t="shared" si="69"/>
        <v>7000</v>
      </c>
      <c r="H160" s="125">
        <f t="shared" si="69"/>
        <v>7783</v>
      </c>
      <c r="I160" s="125">
        <f t="shared" si="69"/>
        <v>783</v>
      </c>
    </row>
    <row r="161" spans="1:9" x14ac:dyDescent="0.25">
      <c r="A161" s="233">
        <v>37</v>
      </c>
      <c r="B161" s="234"/>
      <c r="C161" s="235"/>
      <c r="D161" s="59" t="s">
        <v>150</v>
      </c>
      <c r="E161" s="122">
        <f>E162</f>
        <v>5765</v>
      </c>
      <c r="F161" s="122">
        <f t="shared" si="69"/>
        <v>7300</v>
      </c>
      <c r="G161" s="122">
        <f t="shared" si="69"/>
        <v>7000</v>
      </c>
      <c r="H161" s="122">
        <f t="shared" si="69"/>
        <v>7783</v>
      </c>
      <c r="I161" s="122">
        <f t="shared" si="69"/>
        <v>783</v>
      </c>
    </row>
    <row r="162" spans="1:9" ht="26.25" thickBot="1" x14ac:dyDescent="0.3">
      <c r="A162" s="96">
        <v>37229</v>
      </c>
      <c r="B162" s="97"/>
      <c r="C162" s="98"/>
      <c r="D162" s="100" t="s">
        <v>146</v>
      </c>
      <c r="E162" s="128">
        <v>5765</v>
      </c>
      <c r="F162" s="128">
        <v>7300</v>
      </c>
      <c r="G162" s="128">
        <v>7000</v>
      </c>
      <c r="H162" s="128">
        <v>7783</v>
      </c>
      <c r="I162" s="128">
        <f>H162-G162</f>
        <v>783</v>
      </c>
    </row>
    <row r="163" spans="1:9" ht="15" customHeight="1" thickTop="1" x14ac:dyDescent="0.25">
      <c r="A163" s="221" t="s">
        <v>160</v>
      </c>
      <c r="B163" s="222"/>
      <c r="C163" s="223"/>
      <c r="D163" s="108" t="s">
        <v>151</v>
      </c>
      <c r="E163" s="139">
        <f>E166</f>
        <v>3194</v>
      </c>
      <c r="F163" s="139">
        <f t="shared" ref="F163:I163" si="70">F166</f>
        <v>4247</v>
      </c>
      <c r="G163" s="139">
        <f t="shared" si="70"/>
        <v>5270</v>
      </c>
      <c r="H163" s="139">
        <f t="shared" si="70"/>
        <v>782</v>
      </c>
      <c r="I163" s="139">
        <f t="shared" si="70"/>
        <v>-4488</v>
      </c>
    </row>
    <row r="164" spans="1:9" ht="15" customHeight="1" x14ac:dyDescent="0.25">
      <c r="A164" s="224" t="s">
        <v>165</v>
      </c>
      <c r="B164" s="225"/>
      <c r="C164" s="226"/>
      <c r="D164" s="57" t="s">
        <v>37</v>
      </c>
      <c r="E164" s="122"/>
      <c r="F164" s="123"/>
      <c r="G164" s="123"/>
      <c r="H164" s="123"/>
      <c r="I164" s="123"/>
    </row>
    <row r="165" spans="1:9" x14ac:dyDescent="0.25">
      <c r="A165" s="227" t="s">
        <v>149</v>
      </c>
      <c r="B165" s="228"/>
      <c r="C165" s="229"/>
      <c r="D165" s="58" t="s">
        <v>41</v>
      </c>
      <c r="E165" s="122"/>
      <c r="F165" s="123"/>
      <c r="G165" s="123"/>
      <c r="H165" s="123"/>
      <c r="I165" s="124"/>
    </row>
    <row r="166" spans="1:9" ht="25.5" x14ac:dyDescent="0.25">
      <c r="A166" s="230">
        <v>4</v>
      </c>
      <c r="B166" s="231"/>
      <c r="C166" s="232"/>
      <c r="D166" s="57" t="s">
        <v>16</v>
      </c>
      <c r="E166" s="125">
        <f t="shared" ref="E166:F166" si="71">E167+E169</f>
        <v>3194</v>
      </c>
      <c r="F166" s="125">
        <f t="shared" si="71"/>
        <v>4247</v>
      </c>
      <c r="G166" s="125">
        <f>G167+G169</f>
        <v>5270</v>
      </c>
      <c r="H166" s="125">
        <f t="shared" ref="H166:I166" si="72">H167+H169</f>
        <v>782</v>
      </c>
      <c r="I166" s="125">
        <f t="shared" si="72"/>
        <v>-4488</v>
      </c>
    </row>
    <row r="167" spans="1:9" ht="25.5" x14ac:dyDescent="0.25">
      <c r="A167" s="54">
        <v>42</v>
      </c>
      <c r="B167" s="55"/>
      <c r="C167" s="56"/>
      <c r="D167" s="59" t="s">
        <v>42</v>
      </c>
      <c r="E167" s="122">
        <f>E168</f>
        <v>265</v>
      </c>
      <c r="F167" s="122">
        <f t="shared" ref="F167" si="73">F168</f>
        <v>265</v>
      </c>
      <c r="G167" s="122">
        <f t="shared" ref="G167" si="74">G168</f>
        <v>270</v>
      </c>
      <c r="H167" s="122">
        <f t="shared" ref="H167" si="75">H168</f>
        <v>270</v>
      </c>
      <c r="I167" s="122">
        <f t="shared" ref="I167" si="76">I168</f>
        <v>0</v>
      </c>
    </row>
    <row r="168" spans="1:9" x14ac:dyDescent="0.25">
      <c r="A168" s="50">
        <v>4241</v>
      </c>
      <c r="B168" s="51"/>
      <c r="C168" s="52"/>
      <c r="D168" s="58" t="s">
        <v>152</v>
      </c>
      <c r="E168" s="126">
        <v>265</v>
      </c>
      <c r="F168" s="126">
        <v>265</v>
      </c>
      <c r="G168" s="126">
        <v>270</v>
      </c>
      <c r="H168" s="126">
        <v>270</v>
      </c>
      <c r="I168" s="126">
        <f>H168-G168</f>
        <v>0</v>
      </c>
    </row>
    <row r="169" spans="1:9" x14ac:dyDescent="0.25">
      <c r="A169" s="54">
        <v>43</v>
      </c>
      <c r="B169" s="55"/>
      <c r="C169" s="56"/>
      <c r="D169" s="59" t="s">
        <v>83</v>
      </c>
      <c r="E169" s="122">
        <f>E170</f>
        <v>2929</v>
      </c>
      <c r="F169" s="122">
        <f t="shared" ref="F169:I169" si="77">F170</f>
        <v>3982</v>
      </c>
      <c r="G169" s="122">
        <f t="shared" si="77"/>
        <v>5000</v>
      </c>
      <c r="H169" s="122">
        <f t="shared" si="77"/>
        <v>512</v>
      </c>
      <c r="I169" s="122">
        <f t="shared" si="77"/>
        <v>-4488</v>
      </c>
    </row>
    <row r="170" spans="1:9" ht="15.75" thickBot="1" x14ac:dyDescent="0.3">
      <c r="A170" s="96">
        <v>4312</v>
      </c>
      <c r="B170" s="97"/>
      <c r="C170" s="98"/>
      <c r="D170" s="100" t="s">
        <v>83</v>
      </c>
      <c r="E170" s="128">
        <v>2929</v>
      </c>
      <c r="F170" s="128">
        <v>3982</v>
      </c>
      <c r="G170" s="128">
        <v>5000</v>
      </c>
      <c r="H170" s="128">
        <v>512</v>
      </c>
      <c r="I170" s="128">
        <f>H170-G170</f>
        <v>-4488</v>
      </c>
    </row>
    <row r="171" spans="1:9" ht="15" customHeight="1" thickTop="1" x14ac:dyDescent="0.25">
      <c r="A171" s="221" t="s">
        <v>160</v>
      </c>
      <c r="B171" s="222"/>
      <c r="C171" s="223"/>
      <c r="D171" s="108" t="s">
        <v>178</v>
      </c>
      <c r="E171" s="139">
        <f>E174</f>
        <v>0</v>
      </c>
      <c r="F171" s="139">
        <f t="shared" ref="F171:I171" si="78">F174</f>
        <v>0</v>
      </c>
      <c r="G171" s="139">
        <f t="shared" si="78"/>
        <v>0</v>
      </c>
      <c r="H171" s="139">
        <f t="shared" si="78"/>
        <v>800</v>
      </c>
      <c r="I171" s="139">
        <f t="shared" si="78"/>
        <v>800</v>
      </c>
    </row>
    <row r="172" spans="1:9" ht="15" customHeight="1" x14ac:dyDescent="0.25">
      <c r="A172" s="224" t="s">
        <v>165</v>
      </c>
      <c r="B172" s="225"/>
      <c r="C172" s="226"/>
      <c r="D172" s="116" t="s">
        <v>37</v>
      </c>
      <c r="E172" s="122"/>
      <c r="F172" s="123"/>
      <c r="G172" s="123"/>
      <c r="H172" s="123"/>
      <c r="I172" s="123"/>
    </row>
    <row r="173" spans="1:9" x14ac:dyDescent="0.25">
      <c r="A173" s="227" t="s">
        <v>149</v>
      </c>
      <c r="B173" s="228"/>
      <c r="C173" s="229"/>
      <c r="D173" s="58" t="s">
        <v>41</v>
      </c>
      <c r="E173" s="122"/>
      <c r="F173" s="123"/>
      <c r="G173" s="123"/>
      <c r="H173" s="123"/>
      <c r="I173" s="124"/>
    </row>
    <row r="174" spans="1:9" x14ac:dyDescent="0.25">
      <c r="A174" s="230">
        <v>3</v>
      </c>
      <c r="B174" s="231"/>
      <c r="C174" s="232"/>
      <c r="D174" s="116" t="s">
        <v>14</v>
      </c>
      <c r="E174" s="125">
        <f>E175</f>
        <v>0</v>
      </c>
      <c r="F174" s="125">
        <f t="shared" ref="F174:I174" si="79">F175</f>
        <v>0</v>
      </c>
      <c r="G174" s="125">
        <f t="shared" si="79"/>
        <v>0</v>
      </c>
      <c r="H174" s="125">
        <f t="shared" si="79"/>
        <v>800</v>
      </c>
      <c r="I174" s="125">
        <f t="shared" si="79"/>
        <v>800</v>
      </c>
    </row>
    <row r="175" spans="1:9" x14ac:dyDescent="0.25">
      <c r="A175" s="233">
        <v>32</v>
      </c>
      <c r="B175" s="234"/>
      <c r="C175" s="235"/>
      <c r="D175" s="59" t="s">
        <v>32</v>
      </c>
      <c r="E175" s="122">
        <f>SUM(E176:E179)</f>
        <v>0</v>
      </c>
      <c r="F175" s="122">
        <f t="shared" ref="F175:I175" si="80">SUM(F176:F179)</f>
        <v>0</v>
      </c>
      <c r="G175" s="122">
        <f t="shared" si="80"/>
        <v>0</v>
      </c>
      <c r="H175" s="122">
        <f t="shared" si="80"/>
        <v>800</v>
      </c>
      <c r="I175" s="122">
        <f t="shared" si="80"/>
        <v>800</v>
      </c>
    </row>
    <row r="176" spans="1:9" ht="25.5" x14ac:dyDescent="0.25">
      <c r="A176" s="50">
        <v>3221</v>
      </c>
      <c r="B176" s="51"/>
      <c r="C176" s="52"/>
      <c r="D176" s="58" t="s">
        <v>100</v>
      </c>
      <c r="E176" s="126"/>
      <c r="F176" s="126"/>
      <c r="G176" s="126"/>
      <c r="H176" s="126">
        <v>3</v>
      </c>
      <c r="I176" s="126">
        <f>H176-G176</f>
        <v>3</v>
      </c>
    </row>
    <row r="177" spans="1:9" x14ac:dyDescent="0.25">
      <c r="A177" s="50">
        <v>3222</v>
      </c>
      <c r="B177" s="51"/>
      <c r="C177" s="52"/>
      <c r="D177" s="58" t="s">
        <v>62</v>
      </c>
      <c r="E177" s="126"/>
      <c r="F177" s="126"/>
      <c r="G177" s="126"/>
      <c r="H177" s="126">
        <v>6</v>
      </c>
      <c r="I177" s="126">
        <f t="shared" ref="I177" si="81">H177-G177</f>
        <v>6</v>
      </c>
    </row>
    <row r="178" spans="1:9" x14ac:dyDescent="0.25">
      <c r="A178" s="50">
        <v>3225</v>
      </c>
      <c r="B178" s="51"/>
      <c r="C178" s="52"/>
      <c r="D178" s="58" t="s">
        <v>66</v>
      </c>
      <c r="E178" s="126"/>
      <c r="F178" s="126"/>
      <c r="G178" s="126"/>
      <c r="H178" s="126">
        <v>316</v>
      </c>
      <c r="I178" s="126">
        <f t="shared" ref="I178:I179" si="82">H178-G178</f>
        <v>316</v>
      </c>
    </row>
    <row r="179" spans="1:9" ht="15.75" thickBot="1" x14ac:dyDescent="0.3">
      <c r="A179" s="170">
        <v>3299</v>
      </c>
      <c r="B179" s="171"/>
      <c r="C179" s="172"/>
      <c r="D179" s="173" t="s">
        <v>78</v>
      </c>
      <c r="E179" s="174"/>
      <c r="F179" s="174"/>
      <c r="G179" s="174"/>
      <c r="H179" s="174">
        <v>475</v>
      </c>
      <c r="I179" s="126">
        <f t="shared" si="82"/>
        <v>475</v>
      </c>
    </row>
    <row r="180" spans="1:9" ht="15" customHeight="1" thickTop="1" x14ac:dyDescent="0.25">
      <c r="A180" s="221" t="s">
        <v>160</v>
      </c>
      <c r="B180" s="222"/>
      <c r="C180" s="223"/>
      <c r="D180" s="108" t="s">
        <v>153</v>
      </c>
      <c r="E180" s="139">
        <f>E183</f>
        <v>577764</v>
      </c>
      <c r="F180" s="139">
        <f t="shared" ref="F180:I180" si="83">F183</f>
        <v>625288</v>
      </c>
      <c r="G180" s="139">
        <f t="shared" si="83"/>
        <v>658590</v>
      </c>
      <c r="H180" s="139">
        <f t="shared" si="83"/>
        <v>804015</v>
      </c>
      <c r="I180" s="139">
        <f t="shared" si="83"/>
        <v>145425</v>
      </c>
    </row>
    <row r="181" spans="1:9" ht="15" customHeight="1" x14ac:dyDescent="0.25">
      <c r="A181" s="224" t="s">
        <v>165</v>
      </c>
      <c r="B181" s="225"/>
      <c r="C181" s="226"/>
      <c r="D181" s="57" t="s">
        <v>37</v>
      </c>
      <c r="E181" s="122"/>
      <c r="F181" s="123"/>
      <c r="G181" s="123"/>
      <c r="H181" s="123"/>
      <c r="I181" s="123"/>
    </row>
    <row r="182" spans="1:9" x14ac:dyDescent="0.25">
      <c r="A182" s="227" t="s">
        <v>149</v>
      </c>
      <c r="B182" s="228"/>
      <c r="C182" s="229"/>
      <c r="D182" s="58" t="s">
        <v>41</v>
      </c>
      <c r="E182" s="122"/>
      <c r="F182" s="123"/>
      <c r="G182" s="123"/>
      <c r="H182" s="123"/>
      <c r="I182" s="124"/>
    </row>
    <row r="183" spans="1:9" x14ac:dyDescent="0.25">
      <c r="A183" s="230">
        <v>3</v>
      </c>
      <c r="B183" s="231"/>
      <c r="C183" s="232"/>
      <c r="D183" s="57" t="s">
        <v>14</v>
      </c>
      <c r="E183" s="125">
        <f>E189+E184+E195</f>
        <v>577764</v>
      </c>
      <c r="F183" s="125">
        <f>F189+F184+F195</f>
        <v>625288</v>
      </c>
      <c r="G183" s="125">
        <f t="shared" ref="G183:I183" si="84">G189+G184+G195</f>
        <v>658590</v>
      </c>
      <c r="H183" s="125">
        <f t="shared" si="84"/>
        <v>804015</v>
      </c>
      <c r="I183" s="125">
        <f t="shared" si="84"/>
        <v>145425</v>
      </c>
    </row>
    <row r="184" spans="1:9" x14ac:dyDescent="0.25">
      <c r="A184" s="233">
        <v>31</v>
      </c>
      <c r="B184" s="234"/>
      <c r="C184" s="235"/>
      <c r="D184" s="59" t="s">
        <v>15</v>
      </c>
      <c r="E184" s="122">
        <f t="shared" ref="E184:F184" si="85">SUM(E185:E188)</f>
        <v>552725</v>
      </c>
      <c r="F184" s="122">
        <f t="shared" si="85"/>
        <v>601020</v>
      </c>
      <c r="G184" s="122">
        <f>SUM(G185:G188)</f>
        <v>630210</v>
      </c>
      <c r="H184" s="122">
        <f t="shared" ref="H184:I184" si="86">SUM(H185:H188)</f>
        <v>774560</v>
      </c>
      <c r="I184" s="122">
        <f t="shared" si="86"/>
        <v>144350</v>
      </c>
    </row>
    <row r="185" spans="1:9" x14ac:dyDescent="0.25">
      <c r="A185" s="50">
        <v>3111</v>
      </c>
      <c r="B185" s="51"/>
      <c r="C185" s="52"/>
      <c r="D185" s="58" t="s">
        <v>53</v>
      </c>
      <c r="E185" s="126">
        <v>457120</v>
      </c>
      <c r="F185" s="127">
        <v>461197</v>
      </c>
      <c r="G185" s="127">
        <v>412340</v>
      </c>
      <c r="H185" s="127">
        <v>511720</v>
      </c>
      <c r="I185" s="127">
        <f>H185-G185</f>
        <v>99380</v>
      </c>
    </row>
    <row r="186" spans="1:9" x14ac:dyDescent="0.25">
      <c r="A186" s="50">
        <v>3121</v>
      </c>
      <c r="B186" s="51"/>
      <c r="C186" s="52"/>
      <c r="D186" s="58" t="s">
        <v>54</v>
      </c>
      <c r="E186" s="126">
        <v>22145</v>
      </c>
      <c r="F186" s="127">
        <v>24912</v>
      </c>
      <c r="G186" s="127">
        <v>30270</v>
      </c>
      <c r="H186" s="127">
        <v>31100</v>
      </c>
      <c r="I186" s="127">
        <f t="shared" ref="I186:I188" si="87">H186-G186</f>
        <v>830</v>
      </c>
    </row>
    <row r="187" spans="1:9" ht="25.5" x14ac:dyDescent="0.25">
      <c r="A187" s="50">
        <v>3131</v>
      </c>
      <c r="B187" s="51"/>
      <c r="C187" s="52"/>
      <c r="D187" s="58" t="s">
        <v>95</v>
      </c>
      <c r="E187" s="126">
        <v>73460</v>
      </c>
      <c r="F187" s="127">
        <v>114911</v>
      </c>
      <c r="G187" s="127">
        <v>103600</v>
      </c>
      <c r="H187" s="127">
        <v>127410</v>
      </c>
      <c r="I187" s="127">
        <f t="shared" si="87"/>
        <v>23810</v>
      </c>
    </row>
    <row r="188" spans="1:9" ht="24" x14ac:dyDescent="0.25">
      <c r="A188" s="50">
        <v>3132</v>
      </c>
      <c r="B188" s="51"/>
      <c r="C188" s="52"/>
      <c r="D188" s="53" t="s">
        <v>96</v>
      </c>
      <c r="E188" s="126"/>
      <c r="F188" s="127"/>
      <c r="G188" s="127">
        <v>84000</v>
      </c>
      <c r="H188" s="127">
        <v>104330</v>
      </c>
      <c r="I188" s="127">
        <f t="shared" si="87"/>
        <v>20330</v>
      </c>
    </row>
    <row r="189" spans="1:9" x14ac:dyDescent="0.25">
      <c r="A189" s="233">
        <v>32</v>
      </c>
      <c r="B189" s="234"/>
      <c r="C189" s="235"/>
      <c r="D189" s="59" t="s">
        <v>32</v>
      </c>
      <c r="E189" s="122">
        <f>E194+E191+E192+E193+E190</f>
        <v>24920</v>
      </c>
      <c r="F189" s="122">
        <f>F194+F191+F192+F193+F190</f>
        <v>24268</v>
      </c>
      <c r="G189" s="122">
        <f t="shared" ref="G189:I189" si="88">G194+G191+G192+G193+G190</f>
        <v>28380</v>
      </c>
      <c r="H189" s="122">
        <f t="shared" si="88"/>
        <v>29455</v>
      </c>
      <c r="I189" s="122">
        <f t="shared" si="88"/>
        <v>1075</v>
      </c>
    </row>
    <row r="190" spans="1:9" x14ac:dyDescent="0.25">
      <c r="A190" s="50">
        <v>3212</v>
      </c>
      <c r="B190" s="117"/>
      <c r="C190" s="118"/>
      <c r="D190" s="58" t="s">
        <v>135</v>
      </c>
      <c r="E190" s="126">
        <v>22524</v>
      </c>
      <c r="F190" s="126">
        <v>22775</v>
      </c>
      <c r="G190" s="126">
        <v>26700</v>
      </c>
      <c r="H190" s="126">
        <v>27380</v>
      </c>
      <c r="I190" s="126">
        <f>H190-G190</f>
        <v>680</v>
      </c>
    </row>
    <row r="191" spans="1:9" ht="25.5" x14ac:dyDescent="0.25">
      <c r="A191" s="50">
        <v>3214</v>
      </c>
      <c r="B191" s="55"/>
      <c r="C191" s="56"/>
      <c r="D191" s="58" t="s">
        <v>60</v>
      </c>
      <c r="E191" s="126"/>
      <c r="F191" s="126"/>
      <c r="G191" s="126"/>
      <c r="H191" s="126">
        <v>87</v>
      </c>
      <c r="I191" s="126">
        <f t="shared" ref="I191:I194" si="89">H191-G191</f>
        <v>87</v>
      </c>
    </row>
    <row r="192" spans="1:9" x14ac:dyDescent="0.25">
      <c r="A192" s="50">
        <v>3236</v>
      </c>
      <c r="B192" s="51"/>
      <c r="C192" s="52"/>
      <c r="D192" s="58" t="s">
        <v>161</v>
      </c>
      <c r="E192" s="126">
        <v>743</v>
      </c>
      <c r="F192" s="126"/>
      <c r="G192" s="126"/>
      <c r="H192" s="126"/>
      <c r="I192" s="126">
        <f t="shared" si="89"/>
        <v>0</v>
      </c>
    </row>
    <row r="193" spans="1:9" x14ac:dyDescent="0.25">
      <c r="A193" s="50">
        <v>3295</v>
      </c>
      <c r="B193" s="51"/>
      <c r="C193" s="52"/>
      <c r="D193" s="58" t="s">
        <v>77</v>
      </c>
      <c r="E193" s="126">
        <v>1482</v>
      </c>
      <c r="F193" s="126">
        <v>1493</v>
      </c>
      <c r="G193" s="126">
        <v>1680</v>
      </c>
      <c r="H193" s="126">
        <v>1988</v>
      </c>
      <c r="I193" s="126">
        <f t="shared" si="89"/>
        <v>308</v>
      </c>
    </row>
    <row r="194" spans="1:9" x14ac:dyDescent="0.25">
      <c r="A194" s="50">
        <v>3296</v>
      </c>
      <c r="B194" s="51"/>
      <c r="C194" s="52"/>
      <c r="D194" s="58" t="s">
        <v>162</v>
      </c>
      <c r="E194" s="126">
        <v>171</v>
      </c>
      <c r="F194" s="126"/>
      <c r="G194" s="126"/>
      <c r="H194" s="126"/>
      <c r="I194" s="126">
        <f t="shared" si="89"/>
        <v>0</v>
      </c>
    </row>
    <row r="195" spans="1:9" x14ac:dyDescent="0.25">
      <c r="A195" s="233">
        <v>34</v>
      </c>
      <c r="B195" s="234"/>
      <c r="C195" s="235"/>
      <c r="D195" s="59" t="s">
        <v>102</v>
      </c>
      <c r="E195" s="122">
        <f>E196</f>
        <v>119</v>
      </c>
      <c r="F195" s="122">
        <f t="shared" ref="F195:I195" si="90">F196</f>
        <v>0</v>
      </c>
      <c r="G195" s="122">
        <f t="shared" si="90"/>
        <v>0</v>
      </c>
      <c r="H195" s="122">
        <f t="shared" si="90"/>
        <v>0</v>
      </c>
      <c r="I195" s="122">
        <f t="shared" si="90"/>
        <v>0</v>
      </c>
    </row>
    <row r="196" spans="1:9" ht="15.75" thickBot="1" x14ac:dyDescent="0.3">
      <c r="A196" s="96">
        <v>3433</v>
      </c>
      <c r="B196" s="101"/>
      <c r="C196" s="102"/>
      <c r="D196" s="100" t="s">
        <v>163</v>
      </c>
      <c r="E196" s="128">
        <v>119</v>
      </c>
      <c r="F196" s="128"/>
      <c r="G196" s="128"/>
      <c r="H196" s="128"/>
      <c r="I196" s="128">
        <f>H196-G196</f>
        <v>0</v>
      </c>
    </row>
    <row r="197" spans="1:9" ht="16.5" thickTop="1" thickBot="1" x14ac:dyDescent="0.3">
      <c r="A197" s="305" t="s">
        <v>168</v>
      </c>
      <c r="B197" s="306"/>
      <c r="C197" s="307"/>
      <c r="D197" s="177" t="s">
        <v>180</v>
      </c>
      <c r="E197" s="178">
        <f>E198</f>
        <v>0</v>
      </c>
      <c r="F197" s="178">
        <f t="shared" ref="F197:I197" si="91">F198</f>
        <v>0</v>
      </c>
      <c r="G197" s="178">
        <f t="shared" si="91"/>
        <v>0</v>
      </c>
      <c r="H197" s="178">
        <f t="shared" si="91"/>
        <v>1800</v>
      </c>
      <c r="I197" s="178">
        <f t="shared" si="91"/>
        <v>1800</v>
      </c>
    </row>
    <row r="198" spans="1:9" ht="15" customHeight="1" thickTop="1" x14ac:dyDescent="0.25">
      <c r="A198" s="308" t="s">
        <v>159</v>
      </c>
      <c r="B198" s="309"/>
      <c r="C198" s="310"/>
      <c r="D198" s="175" t="s">
        <v>181</v>
      </c>
      <c r="E198" s="176">
        <f>E201</f>
        <v>0</v>
      </c>
      <c r="F198" s="176">
        <f t="shared" ref="F198:I198" si="92">F201</f>
        <v>0</v>
      </c>
      <c r="G198" s="176">
        <f t="shared" si="92"/>
        <v>0</v>
      </c>
      <c r="H198" s="176">
        <f t="shared" si="92"/>
        <v>1800</v>
      </c>
      <c r="I198" s="176">
        <f t="shared" si="92"/>
        <v>1800</v>
      </c>
    </row>
    <row r="199" spans="1:9" ht="15" customHeight="1" x14ac:dyDescent="0.25">
      <c r="A199" s="311" t="s">
        <v>182</v>
      </c>
      <c r="B199" s="312"/>
      <c r="C199" s="313"/>
      <c r="D199" s="119" t="s">
        <v>37</v>
      </c>
      <c r="E199" s="122"/>
      <c r="F199" s="123"/>
      <c r="G199" s="123"/>
      <c r="H199" s="123"/>
      <c r="I199" s="123"/>
    </row>
    <row r="200" spans="1:9" x14ac:dyDescent="0.25">
      <c r="A200" s="314" t="s">
        <v>180</v>
      </c>
      <c r="B200" s="315"/>
      <c r="C200" s="316"/>
      <c r="D200" s="58" t="s">
        <v>41</v>
      </c>
      <c r="E200" s="122"/>
      <c r="F200" s="123"/>
      <c r="G200" s="123"/>
      <c r="H200" s="123"/>
      <c r="I200" s="124"/>
    </row>
    <row r="201" spans="1:9" x14ac:dyDescent="0.25">
      <c r="A201" s="230">
        <v>3</v>
      </c>
      <c r="B201" s="231"/>
      <c r="C201" s="232"/>
      <c r="D201" s="119" t="s">
        <v>14</v>
      </c>
      <c r="E201" s="125">
        <f>E202</f>
        <v>0</v>
      </c>
      <c r="F201" s="125">
        <f t="shared" ref="F201:I201" si="93">F202</f>
        <v>0</v>
      </c>
      <c r="G201" s="125">
        <f t="shared" si="93"/>
        <v>0</v>
      </c>
      <c r="H201" s="125">
        <f t="shared" si="93"/>
        <v>1800</v>
      </c>
      <c r="I201" s="125">
        <f t="shared" si="93"/>
        <v>1800</v>
      </c>
    </row>
    <row r="202" spans="1:9" x14ac:dyDescent="0.25">
      <c r="A202" s="233">
        <v>32</v>
      </c>
      <c r="B202" s="234"/>
      <c r="C202" s="235"/>
      <c r="D202" s="59" t="s">
        <v>32</v>
      </c>
      <c r="E202" s="122">
        <f>E203</f>
        <v>0</v>
      </c>
      <c r="F202" s="122">
        <f t="shared" ref="F202:I202" si="94">F203</f>
        <v>0</v>
      </c>
      <c r="G202" s="122">
        <f t="shared" si="94"/>
        <v>0</v>
      </c>
      <c r="H202" s="122">
        <f t="shared" si="94"/>
        <v>1800</v>
      </c>
      <c r="I202" s="122">
        <f t="shared" si="94"/>
        <v>1800</v>
      </c>
    </row>
    <row r="203" spans="1:9" x14ac:dyDescent="0.25">
      <c r="A203" s="50">
        <v>3225</v>
      </c>
      <c r="B203" s="117"/>
      <c r="C203" s="118"/>
      <c r="D203" s="58" t="s">
        <v>66</v>
      </c>
      <c r="E203" s="126"/>
      <c r="F203" s="126"/>
      <c r="G203" s="126"/>
      <c r="H203" s="126">
        <v>1800</v>
      </c>
      <c r="I203" s="126">
        <f>H203-G203</f>
        <v>1800</v>
      </c>
    </row>
  </sheetData>
  <mergeCells count="106">
    <mergeCell ref="A197:C197"/>
    <mergeCell ref="A198:C198"/>
    <mergeCell ref="A199:C199"/>
    <mergeCell ref="A200:C200"/>
    <mergeCell ref="A201:C201"/>
    <mergeCell ref="A202:C202"/>
    <mergeCell ref="A2:I2"/>
    <mergeCell ref="A195:C195"/>
    <mergeCell ref="A181:C181"/>
    <mergeCell ref="A182:C182"/>
    <mergeCell ref="A183:C183"/>
    <mergeCell ref="A189:C189"/>
    <mergeCell ref="A184:C184"/>
    <mergeCell ref="A164:C164"/>
    <mergeCell ref="A165:C165"/>
    <mergeCell ref="A166:C166"/>
    <mergeCell ref="A180:C180"/>
    <mergeCell ref="A152:C152"/>
    <mergeCell ref="A153:C153"/>
    <mergeCell ref="A154:C154"/>
    <mergeCell ref="A155:C155"/>
    <mergeCell ref="A163:C163"/>
    <mergeCell ref="A157:C157"/>
    <mergeCell ref="A158:C158"/>
    <mergeCell ref="A159:C159"/>
    <mergeCell ref="A160:C160"/>
    <mergeCell ref="A161:C161"/>
    <mergeCell ref="A143:C143"/>
    <mergeCell ref="A144:C144"/>
    <mergeCell ref="A148:C148"/>
    <mergeCell ref="A151:C151"/>
    <mergeCell ref="A150:C150"/>
    <mergeCell ref="A51:C51"/>
    <mergeCell ref="A52:C52"/>
    <mergeCell ref="A53:C53"/>
    <mergeCell ref="A77:C77"/>
    <mergeCell ref="A142:C142"/>
    <mergeCell ref="A94:C94"/>
    <mergeCell ref="A95:C95"/>
    <mergeCell ref="A99:C99"/>
    <mergeCell ref="A60:C60"/>
    <mergeCell ref="A61:C61"/>
    <mergeCell ref="A64:C64"/>
    <mergeCell ref="A91:C91"/>
    <mergeCell ref="A92:C92"/>
    <mergeCell ref="A78:C78"/>
    <mergeCell ref="A79:C79"/>
    <mergeCell ref="A80:C80"/>
    <mergeCell ref="A24:C24"/>
    <mergeCell ref="A42:C42"/>
    <mergeCell ref="A43:C43"/>
    <mergeCell ref="A44:C44"/>
    <mergeCell ref="A49:C49"/>
    <mergeCell ref="A50:C50"/>
    <mergeCell ref="A81:C81"/>
    <mergeCell ref="A73:C73"/>
    <mergeCell ref="A74:C74"/>
    <mergeCell ref="A75:C75"/>
    <mergeCell ref="A133:C133"/>
    <mergeCell ref="A93:C93"/>
    <mergeCell ref="A1:I1"/>
    <mergeCell ref="A3:I3"/>
    <mergeCell ref="A5:C5"/>
    <mergeCell ref="A71:C71"/>
    <mergeCell ref="A72:C72"/>
    <mergeCell ref="A57:C57"/>
    <mergeCell ref="A58:C58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6:C6"/>
    <mergeCell ref="A7:C7"/>
    <mergeCell ref="A48:C48"/>
    <mergeCell ref="A70:C70"/>
    <mergeCell ref="A90:C90"/>
    <mergeCell ref="A20:C20"/>
    <mergeCell ref="A171:C171"/>
    <mergeCell ref="A172:C172"/>
    <mergeCell ref="A173:C173"/>
    <mergeCell ref="A174:C174"/>
    <mergeCell ref="A175:C175"/>
    <mergeCell ref="A28:C28"/>
    <mergeCell ref="A29:C29"/>
    <mergeCell ref="A59:C59"/>
    <mergeCell ref="A30:C30"/>
    <mergeCell ref="A31:C31"/>
    <mergeCell ref="A32:C32"/>
    <mergeCell ref="A37:C37"/>
    <mergeCell ref="A40:C40"/>
    <mergeCell ref="A41:C41"/>
    <mergeCell ref="A123:C123"/>
    <mergeCell ref="A124:C124"/>
    <mergeCell ref="A125:C125"/>
    <mergeCell ref="A140:C140"/>
    <mergeCell ref="A141:C141"/>
    <mergeCell ref="A134:C134"/>
    <mergeCell ref="A135:C135"/>
    <mergeCell ref="A136:C136"/>
    <mergeCell ref="A137:C137"/>
    <mergeCell ref="A138:C138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Goričan</cp:lastModifiedBy>
  <cp:lastPrinted>2024-11-22T11:55:27Z</cp:lastPrinted>
  <dcterms:created xsi:type="dcterms:W3CDTF">2022-08-12T12:51:27Z</dcterms:created>
  <dcterms:modified xsi:type="dcterms:W3CDTF">2024-11-22T12:01:25Z</dcterms:modified>
</cp:coreProperties>
</file>