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š Goričan\Desktop\Moji dokumenti\FINANCIJSKO IZVIJEPŠĆE\2023\"/>
    </mc:Choice>
  </mc:AlternateContent>
  <bookViews>
    <workbookView xWindow="0" yWindow="0" windowWidth="28800" windowHeight="12300"/>
  </bookViews>
  <sheets>
    <sheet name="SAŽETAK" sheetId="1" r:id="rId1"/>
    <sheet name=" Račun prihoda i rashoda" sheetId="3" r:id="rId2"/>
    <sheet name="Rashodi prema funkcijskoj k " sheetId="11" r:id="rId3"/>
    <sheet name="Rashodi i prihodi prema izvoru" sheetId="8" r:id="rId4"/>
    <sheet name="Račun financiranja " sheetId="9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8" l="1"/>
  <c r="G91" i="3" l="1"/>
  <c r="H91" i="3"/>
  <c r="H72" i="3"/>
  <c r="I72" i="3"/>
  <c r="J72" i="3"/>
  <c r="G72" i="3"/>
  <c r="L74" i="3"/>
  <c r="K74" i="3"/>
  <c r="I91" i="3" l="1"/>
  <c r="J91" i="3"/>
  <c r="K92" i="3"/>
  <c r="G20" i="3"/>
  <c r="G19" i="3" s="1"/>
  <c r="J20" i="3"/>
  <c r="I20" i="3"/>
  <c r="H20" i="3"/>
  <c r="I19" i="3"/>
  <c r="H19" i="3"/>
  <c r="J19" i="3" l="1"/>
  <c r="I32" i="3" l="1"/>
  <c r="J32" i="3"/>
  <c r="E59" i="8" l="1"/>
  <c r="D59" i="8"/>
  <c r="E60" i="8"/>
  <c r="F60" i="8"/>
  <c r="F59" i="8" s="1"/>
  <c r="G60" i="8"/>
  <c r="D60" i="8"/>
  <c r="E51" i="8"/>
  <c r="F51" i="8"/>
  <c r="G51" i="8"/>
  <c r="E29" i="8"/>
  <c r="E27" i="8" s="1"/>
  <c r="F29" i="8"/>
  <c r="G29" i="8"/>
  <c r="G27" i="8" s="1"/>
  <c r="D51" i="8"/>
  <c r="D29" i="8"/>
  <c r="D27" i="8" s="1"/>
  <c r="E19" i="8"/>
  <c r="E18" i="8" s="1"/>
  <c r="F19" i="8"/>
  <c r="F18" i="8" s="1"/>
  <c r="G19" i="8"/>
  <c r="D19" i="8"/>
  <c r="D18" i="8" s="1"/>
  <c r="I14" i="8"/>
  <c r="I19" i="8"/>
  <c r="I20" i="8"/>
  <c r="I21" i="8"/>
  <c r="I22" i="8"/>
  <c r="I30" i="8"/>
  <c r="I31" i="8"/>
  <c r="I32" i="8"/>
  <c r="I33" i="8"/>
  <c r="I34" i="8"/>
  <c r="I35" i="8"/>
  <c r="I36" i="8"/>
  <c r="I37" i="8"/>
  <c r="I39" i="8"/>
  <c r="I40" i="8"/>
  <c r="I41" i="8"/>
  <c r="I42" i="8"/>
  <c r="I43" i="8"/>
  <c r="I44" i="8"/>
  <c r="I45" i="8"/>
  <c r="I46" i="8"/>
  <c r="I48" i="8"/>
  <c r="I50" i="8"/>
  <c r="I52" i="8"/>
  <c r="I61" i="8"/>
  <c r="I64" i="8"/>
  <c r="H20" i="8"/>
  <c r="H21" i="8"/>
  <c r="H22" i="8"/>
  <c r="H28" i="8"/>
  <c r="H30" i="8"/>
  <c r="H31" i="8"/>
  <c r="H32" i="8"/>
  <c r="H33" i="8"/>
  <c r="H34" i="8"/>
  <c r="H35" i="8"/>
  <c r="H36" i="8"/>
  <c r="H39" i="8"/>
  <c r="H40" i="8"/>
  <c r="H41" i="8"/>
  <c r="H42" i="8"/>
  <c r="H43" i="8"/>
  <c r="H45" i="8"/>
  <c r="H46" i="8"/>
  <c r="H48" i="8"/>
  <c r="H50" i="8"/>
  <c r="H52" i="8"/>
  <c r="D11" i="8"/>
  <c r="E13" i="8"/>
  <c r="E11" i="8" s="1"/>
  <c r="F13" i="8"/>
  <c r="F11" i="8" s="1"/>
  <c r="G13" i="8"/>
  <c r="G11" i="8" s="1"/>
  <c r="D13" i="8"/>
  <c r="G59" i="8" l="1"/>
  <c r="I29" i="8"/>
  <c r="H27" i="8"/>
  <c r="H29" i="8"/>
  <c r="H19" i="8"/>
  <c r="I51" i="8"/>
  <c r="F27" i="8"/>
  <c r="I27" i="8" s="1"/>
  <c r="G18" i="8"/>
  <c r="H18" i="8" s="1"/>
  <c r="I13" i="8"/>
  <c r="I11" i="8"/>
  <c r="I59" i="8"/>
  <c r="I60" i="8"/>
  <c r="H51" i="8"/>
  <c r="H13" i="11"/>
  <c r="H14" i="11"/>
  <c r="G13" i="11"/>
  <c r="G14" i="11"/>
  <c r="C6" i="11"/>
  <c r="D12" i="11"/>
  <c r="D6" i="11" s="1"/>
  <c r="E12" i="11"/>
  <c r="E6" i="11" s="1"/>
  <c r="F12" i="11"/>
  <c r="F6" i="11" s="1"/>
  <c r="C12" i="11"/>
  <c r="D10" i="11"/>
  <c r="E10" i="11"/>
  <c r="F10" i="11"/>
  <c r="C10" i="11"/>
  <c r="F7" i="11"/>
  <c r="D7" i="11"/>
  <c r="E7" i="11"/>
  <c r="C7" i="11"/>
  <c r="L44" i="3"/>
  <c r="L46" i="3"/>
  <c r="L48" i="3"/>
  <c r="L49" i="3"/>
  <c r="L52" i="3"/>
  <c r="L53" i="3"/>
  <c r="L54" i="3"/>
  <c r="L55" i="3"/>
  <c r="L57" i="3"/>
  <c r="L58" i="3"/>
  <c r="L59" i="3"/>
  <c r="L60" i="3"/>
  <c r="L61" i="3"/>
  <c r="L64" i="3"/>
  <c r="L65" i="3"/>
  <c r="L66" i="3"/>
  <c r="L67" i="3"/>
  <c r="L68" i="3"/>
  <c r="L69" i="3"/>
  <c r="L70" i="3"/>
  <c r="L71" i="3"/>
  <c r="L75" i="3"/>
  <c r="L76" i="3"/>
  <c r="L77" i="3"/>
  <c r="L79" i="3"/>
  <c r="L80" i="3"/>
  <c r="L82" i="3"/>
  <c r="L90" i="3"/>
  <c r="L94" i="3"/>
  <c r="L96" i="3"/>
  <c r="L99" i="3"/>
  <c r="K43" i="3"/>
  <c r="K44" i="3"/>
  <c r="K46" i="3"/>
  <c r="K49" i="3"/>
  <c r="K52" i="3"/>
  <c r="K53" i="3"/>
  <c r="K54" i="3"/>
  <c r="K55" i="3"/>
  <c r="K57" i="3"/>
  <c r="K58" i="3"/>
  <c r="K59" i="3"/>
  <c r="K60" i="3"/>
  <c r="K61" i="3"/>
  <c r="K64" i="3"/>
  <c r="K65" i="3"/>
  <c r="K66" i="3"/>
  <c r="K67" i="3"/>
  <c r="K68" i="3"/>
  <c r="K69" i="3"/>
  <c r="K70" i="3"/>
  <c r="K71" i="3"/>
  <c r="K73" i="3"/>
  <c r="K75" i="3"/>
  <c r="K76" i="3"/>
  <c r="K79" i="3"/>
  <c r="K91" i="3"/>
  <c r="L14" i="3"/>
  <c r="L15" i="3"/>
  <c r="L17" i="3"/>
  <c r="L24" i="3"/>
  <c r="L26" i="3"/>
  <c r="L27" i="3"/>
  <c r="L30" i="3"/>
  <c r="L31" i="3"/>
  <c r="K14" i="3"/>
  <c r="K17" i="3"/>
  <c r="K24" i="3"/>
  <c r="K27" i="3"/>
  <c r="K30" i="3"/>
  <c r="J33" i="3"/>
  <c r="H34" i="3"/>
  <c r="H33" i="3" s="1"/>
  <c r="H32" i="3" s="1"/>
  <c r="I34" i="3"/>
  <c r="I33" i="3" s="1"/>
  <c r="J34" i="3"/>
  <c r="G34" i="3"/>
  <c r="H86" i="3"/>
  <c r="H85" i="3" s="1"/>
  <c r="I86" i="3"/>
  <c r="I85" i="3" s="1"/>
  <c r="J86" i="3"/>
  <c r="J85" i="3" s="1"/>
  <c r="G86" i="3"/>
  <c r="G85" i="3" s="1"/>
  <c r="H89" i="3"/>
  <c r="I89" i="3"/>
  <c r="J89" i="3"/>
  <c r="G89" i="3"/>
  <c r="L91" i="3"/>
  <c r="H95" i="3"/>
  <c r="I95" i="3"/>
  <c r="J95" i="3"/>
  <c r="G95" i="3"/>
  <c r="H98" i="3"/>
  <c r="H97" i="3" s="1"/>
  <c r="I98" i="3"/>
  <c r="I97" i="3" s="1"/>
  <c r="J98" i="3"/>
  <c r="G98" i="3"/>
  <c r="G97" i="3" s="1"/>
  <c r="H81" i="3"/>
  <c r="H80" i="3" s="1"/>
  <c r="I81" i="3"/>
  <c r="I80" i="3" s="1"/>
  <c r="J81" i="3"/>
  <c r="J80" i="3" s="1"/>
  <c r="G81" i="3"/>
  <c r="G80" i="3" s="1"/>
  <c r="H78" i="3"/>
  <c r="H77" i="3" s="1"/>
  <c r="I78" i="3"/>
  <c r="I77" i="3" s="1"/>
  <c r="J78" i="3"/>
  <c r="J77" i="3" s="1"/>
  <c r="K77" i="3" s="1"/>
  <c r="G78" i="3"/>
  <c r="G77" i="3" s="1"/>
  <c r="K72" i="3"/>
  <c r="H63" i="3"/>
  <c r="I63" i="3"/>
  <c r="J63" i="3"/>
  <c r="G63" i="3"/>
  <c r="H56" i="3"/>
  <c r="I56" i="3"/>
  <c r="J56" i="3"/>
  <c r="G56" i="3"/>
  <c r="H51" i="3"/>
  <c r="I51" i="3"/>
  <c r="J51" i="3"/>
  <c r="G51" i="3"/>
  <c r="H47" i="3"/>
  <c r="I47" i="3"/>
  <c r="J47" i="3"/>
  <c r="G47" i="3"/>
  <c r="H45" i="3"/>
  <c r="I45" i="3"/>
  <c r="J45" i="3"/>
  <c r="G45" i="3"/>
  <c r="K45" i="3" s="1"/>
  <c r="H43" i="3"/>
  <c r="I43" i="3"/>
  <c r="J43" i="3"/>
  <c r="J42" i="3" s="1"/>
  <c r="G43" i="3"/>
  <c r="H29" i="3"/>
  <c r="H28" i="3" s="1"/>
  <c r="I29" i="3"/>
  <c r="I28" i="3" s="1"/>
  <c r="J29" i="3"/>
  <c r="J28" i="3" s="1"/>
  <c r="G29" i="3"/>
  <c r="G28" i="3" s="1"/>
  <c r="H26" i="3"/>
  <c r="H25" i="3" s="1"/>
  <c r="I26" i="3"/>
  <c r="I25" i="3" s="1"/>
  <c r="J26" i="3"/>
  <c r="J25" i="3" s="1"/>
  <c r="L25" i="3" s="1"/>
  <c r="G26" i="3"/>
  <c r="G25" i="3" s="1"/>
  <c r="H23" i="3"/>
  <c r="H22" i="3" s="1"/>
  <c r="I23" i="3"/>
  <c r="I22" i="3" s="1"/>
  <c r="J23" i="3"/>
  <c r="J22" i="3" s="1"/>
  <c r="G23" i="3"/>
  <c r="G22" i="3" s="1"/>
  <c r="H16" i="3"/>
  <c r="I16" i="3"/>
  <c r="J16" i="3"/>
  <c r="G16" i="3"/>
  <c r="H13" i="3"/>
  <c r="I13" i="3"/>
  <c r="J13" i="3"/>
  <c r="G13" i="3"/>
  <c r="G88" i="3" l="1"/>
  <c r="G42" i="3"/>
  <c r="K78" i="3"/>
  <c r="K63" i="3"/>
  <c r="G6" i="11"/>
  <c r="K56" i="3"/>
  <c r="G50" i="3"/>
  <c r="G41" i="3" s="1"/>
  <c r="K47" i="3"/>
  <c r="G12" i="11"/>
  <c r="H6" i="11"/>
  <c r="I18" i="8"/>
  <c r="H12" i="11"/>
  <c r="L97" i="3"/>
  <c r="J97" i="3"/>
  <c r="J88" i="3"/>
  <c r="K88" i="3" s="1"/>
  <c r="L98" i="3"/>
  <c r="L95" i="3"/>
  <c r="L72" i="3"/>
  <c r="L63" i="3"/>
  <c r="J50" i="3"/>
  <c r="L56" i="3"/>
  <c r="K51" i="3"/>
  <c r="L47" i="3"/>
  <c r="L45" i="3"/>
  <c r="K42" i="3"/>
  <c r="L43" i="3"/>
  <c r="K28" i="3"/>
  <c r="L28" i="3"/>
  <c r="K25" i="3"/>
  <c r="L16" i="3"/>
  <c r="K16" i="3"/>
  <c r="K22" i="3"/>
  <c r="L22" i="3"/>
  <c r="K23" i="3"/>
  <c r="K13" i="3"/>
  <c r="L13" i="3"/>
  <c r="J12" i="3"/>
  <c r="H88" i="3"/>
  <c r="I88" i="3"/>
  <c r="L89" i="3"/>
  <c r="H84" i="3"/>
  <c r="L81" i="3"/>
  <c r="L78" i="3"/>
  <c r="H50" i="3"/>
  <c r="I50" i="3"/>
  <c r="L51" i="3"/>
  <c r="H42" i="3"/>
  <c r="I42" i="3"/>
  <c r="L42" i="3" s="1"/>
  <c r="L29" i="3"/>
  <c r="L23" i="3"/>
  <c r="K29" i="3"/>
  <c r="K26" i="3"/>
  <c r="G12" i="3"/>
  <c r="G11" i="3" s="1"/>
  <c r="G33" i="3"/>
  <c r="G84" i="3"/>
  <c r="I12" i="3"/>
  <c r="H12" i="3"/>
  <c r="H11" i="3" s="1"/>
  <c r="H10" i="3" s="1"/>
  <c r="J11" i="3"/>
  <c r="J10" i="3" s="1"/>
  <c r="G40" i="3" l="1"/>
  <c r="L88" i="3"/>
  <c r="J84" i="3"/>
  <c r="K84" i="3" s="1"/>
  <c r="K50" i="3"/>
  <c r="L50" i="3"/>
  <c r="J41" i="3"/>
  <c r="J40" i="3" s="1"/>
  <c r="K12" i="3"/>
  <c r="I84" i="3"/>
  <c r="L84" i="3" s="1"/>
  <c r="H41" i="3"/>
  <c r="H40" i="3" s="1"/>
  <c r="I41" i="3"/>
  <c r="I11" i="3"/>
  <c r="L12" i="3"/>
  <c r="K11" i="3"/>
  <c r="G32" i="3"/>
  <c r="K40" i="3" l="1"/>
  <c r="K41" i="3"/>
  <c r="L41" i="3"/>
  <c r="I40" i="3"/>
  <c r="L40" i="3" s="1"/>
  <c r="L11" i="3"/>
  <c r="I10" i="3"/>
  <c r="L10" i="3" s="1"/>
  <c r="G10" i="3"/>
  <c r="K10" i="3" s="1"/>
  <c r="K11" i="1" l="1"/>
  <c r="L15" i="1"/>
  <c r="L14" i="1"/>
  <c r="K15" i="1"/>
  <c r="K14" i="1"/>
  <c r="L11" i="1"/>
  <c r="H13" i="1"/>
  <c r="I13" i="1"/>
  <c r="J13" i="1"/>
  <c r="L13" i="1" s="1"/>
  <c r="H10" i="1"/>
  <c r="I10" i="1"/>
  <c r="J10" i="1"/>
  <c r="G13" i="1"/>
  <c r="G10" i="1"/>
  <c r="J16" i="1" l="1"/>
  <c r="K10" i="1"/>
  <c r="K13" i="1"/>
  <c r="H16" i="1"/>
  <c r="L10" i="1"/>
  <c r="G16" i="1"/>
  <c r="I16" i="1"/>
  <c r="K16" i="1" l="1"/>
</calcChain>
</file>

<file path=xl/sharedStrings.xml><?xml version="1.0" encoding="utf-8"?>
<sst xmlns="http://schemas.openxmlformats.org/spreadsheetml/2006/main" count="269" uniqueCount="168">
  <si>
    <t>PRIHODI UKUPNO</t>
  </si>
  <si>
    <t>RASHODI UKUPNO</t>
  </si>
  <si>
    <t>Prihodi poslovanja</t>
  </si>
  <si>
    <t>Prihodi od prodaje nefinancijske imovine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</si>
  <si>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</si>
  <si>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</si>
  <si>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</si>
  <si>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</si>
  <si>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</si>
  <si>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</si>
  <si>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011 Izvršna i zakonodavna tijela, financijski i fiskalni poslovi</t>
  </si>
  <si>
    <t>013 Opće usluge</t>
  </si>
  <si>
    <t>04 Ekonomski poslovi</t>
  </si>
  <si>
    <t>041 Opći ekonomski, trgovački i poslovi vezani uz rad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</si>
  <si>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</si>
  <si>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</si>
  <si>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</si>
  <si>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</si>
  <si>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</si>
  <si>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</si>
  <si>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</si>
  <si>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</si>
  <si>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</si>
  <si>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</si>
  <si>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</si>
  <si>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</si>
  <si>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 xml:space="preserve"> Prihodi od prodaje proizvoda i robe te pruženih usluga i prihodi od donacija</t>
  </si>
  <si>
    <t>Prihodi od prodaje proizvoda i robe te pruženih usluga</t>
  </si>
  <si>
    <t>….</t>
  </si>
  <si>
    <t>Prihodi od prodaje proizvedene dugotrajne imovine</t>
  </si>
  <si>
    <t>Prihodi od prodaje građevinskih objekata</t>
  </si>
  <si>
    <t>Stambeni objekti</t>
  </si>
  <si>
    <t>Plaće (Bruto)</t>
  </si>
  <si>
    <t>Plaće za redovan rad</t>
  </si>
  <si>
    <t>Naknade troškova zaposlenima</t>
  </si>
  <si>
    <t>Službena putovanja</t>
  </si>
  <si>
    <t>Materijalna imovina - prirodna bogatstva</t>
  </si>
  <si>
    <t>Zemljište</t>
  </si>
  <si>
    <t>UKUPNO RASHODI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</si>
  <si>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</si>
  <si>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</si>
  <si>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</si>
  <si>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</si>
  <si>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</si>
  <si>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</si>
  <si>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Napomena:  Iznosi u stupcu "OSTVARENJE/IZVRŠENJE 1.-6. 2022." preračunavaju se iz kuna u eure prema fiksnom tečaju konverzije (1 EUR=7,53450 kuna) i po pravilima za preračunavanje i zaokruživanje.</t>
  </si>
  <si>
    <t>TEKUĆI PLAN 2023.*</t>
  </si>
  <si>
    <t>INDEKS**</t>
  </si>
  <si>
    <t>TEKUĆI PLAN 2023.**</t>
  </si>
  <si>
    <t>IZVORNI PLAN ILI REBALANS 2023.*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</si>
  <si>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</si>
  <si>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</si>
  <si>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</si>
  <si>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</si>
  <si>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</si>
  <si>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</si>
  <si>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</si>
  <si>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</si>
  <si>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</si>
  <si>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 xml:space="preserve">OSTVARENJE/IZVRŠENJE 
1.-6.2022. </t>
  </si>
  <si>
    <t xml:space="preserve">OSTVARENJE/IZVRŠENJE 
1.-6.2023. 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</si>
  <si>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</si>
  <si>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</si>
  <si>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</si>
  <si>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</si>
  <si>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</si>
  <si>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 xml:space="preserve"> RAČUN PRIHODA I RASHODA </t>
  </si>
  <si>
    <t xml:space="preserve"> RAČUN FINANCIRANJA</t>
  </si>
  <si>
    <t xml:space="preserve">IZVRŠENJE 
1.-6.2022. </t>
  </si>
  <si>
    <t xml:space="preserve">IZVRŠENJE 
1.-6.2023. </t>
  </si>
  <si>
    <t>SAŽETAK  RAČUNA PRIHODA I RASHODA I  RAČUNA FINANCIRANJA  može sadržavati i dodatne podatke.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</si>
  <si>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</si>
  <si>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Tekuće pomoći iz proračuna koji nije nadležan</t>
  </si>
  <si>
    <t>Kapitalne pomoći iz proračuna koji nije nadležan</t>
  </si>
  <si>
    <t>Pomoći proračunskim korisnicima iz proračuna koji im nije nadležan</t>
  </si>
  <si>
    <t>Pomoći temeljem prijenosa EU sredstava</t>
  </si>
  <si>
    <t>Kapitalne pomoći temeljem prijenosa EU sredstava</t>
  </si>
  <si>
    <t>Prihodi od upravnih i administrativnih pristojbi, pristojbi po posebnim propisima i naknada</t>
  </si>
  <si>
    <t>Prihodi po posebnim propisima</t>
  </si>
  <si>
    <t>Ostali nespomenuti prihodi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</si>
  <si>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</si>
  <si>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</si>
  <si>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</si>
  <si>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</si>
  <si>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</si>
  <si>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Ostali rashodi za zaposlene</t>
  </si>
  <si>
    <t>Doprinosi na plaće</t>
  </si>
  <si>
    <t>Doprinosi za mirovinsko osiguranje</t>
  </si>
  <si>
    <t>Doprinosi za obvezno zdravstveno osiguranje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</si>
  <si>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</si>
  <si>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</si>
  <si>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</si>
  <si>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</si>
  <si>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</si>
  <si>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</si>
  <si>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</si>
  <si>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</si>
  <si>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suto gume</t>
  </si>
  <si>
    <t>Rashodi za usluge</t>
  </si>
  <si>
    <t>Usluge telefona, pošte i prijevoza</t>
  </si>
  <si>
    <t>Usluge tekućeg i investicijskog održavanja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</si>
  <si>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</si>
  <si>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</si>
  <si>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</si>
  <si>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</si>
  <si>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</si>
  <si>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</si>
  <si>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</si>
  <si>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Članarine</t>
  </si>
  <si>
    <t>Ostale naknade</t>
  </si>
  <si>
    <t>Ostali nespomenuti rashodi</t>
  </si>
  <si>
    <t>Financijski rashodi</t>
  </si>
  <si>
    <t>Ostali financijski rashodi</t>
  </si>
  <si>
    <t>Bankarske usluge i usluge platnog prometa</t>
  </si>
  <si>
    <t>Naknade građanima i kućanstvima na temelju osiguranja i druge naknade</t>
  </si>
  <si>
    <t>Ostale naknade građanima i kućanstvima iz proračuna</t>
  </si>
  <si>
    <t>Naknade građanima i kućanstvima u naravi</t>
  </si>
  <si>
    <t>UKUPNI PRIHODI (6+7)</t>
  </si>
  <si>
    <t>Rashodi za nabavu proizvedene dugotrajne imovine</t>
  </si>
  <si>
    <t>Poslovni objekti</t>
  </si>
  <si>
    <t>Građevinski objekti</t>
  </si>
  <si>
    <t>Postrojenja i oprema</t>
  </si>
  <si>
    <t>Komunikacijska oprema</t>
  </si>
  <si>
    <t>Uređaji, strojevi i oprema za ostale namjene</t>
  </si>
  <si>
    <t>Knjige, umjetnička djela i ostale izložbene vrijednosti</t>
  </si>
  <si>
    <t>Knjige u knjižnici</t>
  </si>
  <si>
    <t>Udžbenici</t>
  </si>
  <si>
    <t>UKUPNI RASHODI (3+4)</t>
  </si>
  <si>
    <t>09 Obrazovanje</t>
  </si>
  <si>
    <t>0912 Osnovna obrazovanje</t>
  </si>
  <si>
    <t>096 Dodatne usluge u školstvu</t>
  </si>
  <si>
    <t>PROGRAM 1013</t>
  </si>
  <si>
    <t>Školska shema</t>
  </si>
  <si>
    <t>Aktivnost A1001T100115</t>
  </si>
  <si>
    <t>NAZIV AKTIVNOSTI</t>
  </si>
  <si>
    <t>Izvor financiranja 051</t>
  </si>
  <si>
    <t>Pomoć EU</t>
  </si>
  <si>
    <t>e-škole</t>
  </si>
  <si>
    <t>Aktivnost A1013A1001330</t>
  </si>
  <si>
    <t>Izvor financiranja 011</t>
  </si>
  <si>
    <t>Opći prihodi i primici</t>
  </si>
  <si>
    <t>Doprinos za mirovinsko osiguranje</t>
  </si>
  <si>
    <t>Doprinos za zdravstveno osiguranje</t>
  </si>
  <si>
    <t>PROGRAM xxxx</t>
  </si>
  <si>
    <t>Decentralizirana sredstva</t>
  </si>
  <si>
    <t>Aktivnost A1013A1001301</t>
  </si>
  <si>
    <t>Izvor financiranja 044</t>
  </si>
  <si>
    <t>Sitni inventar i auto gume</t>
  </si>
  <si>
    <t>Službena, radna i zaštitna odjeća i obuća</t>
  </si>
  <si>
    <t xml:space="preserve">Ostale naknade  </t>
  </si>
  <si>
    <t>Bankarske i usluge platnog prometa</t>
  </si>
  <si>
    <t>Kapitalni projekt K1013A1001305</t>
  </si>
  <si>
    <t>NAZIV KAPITALNOG PROJEKTA</t>
  </si>
  <si>
    <t>Izvor financiranja xx</t>
  </si>
  <si>
    <t>Naziv izvora financiranja</t>
  </si>
  <si>
    <t>Poslovni subjekti</t>
  </si>
  <si>
    <t>Računala i računalna oprema</t>
  </si>
  <si>
    <t>ŠIFRA</t>
  </si>
  <si>
    <t>NAZIV</t>
  </si>
  <si>
    <t>POLUGODIŠNJI IZVJEŠTAJ O IZVRŠENJU FINANCIJSKOG PLANA ZA 2023. GODINU</t>
  </si>
  <si>
    <t>II. POSEBNI DIO</t>
  </si>
  <si>
    <r>
      <t xml:space="preserve">IZVJEŠTAJ O IZVRŠENJU FINANCIJSKOG PLANA </t>
    </r>
    <r>
      <rPr>
        <b/>
        <i/>
        <sz val="12"/>
        <color indexed="8"/>
        <rFont val="Arial"/>
        <family val="2"/>
        <charset val="238"/>
      </rPr>
      <t>OSNOVNE ŠKOLE GORIČAN</t>
    </r>
    <r>
      <rPr>
        <b/>
        <sz val="12"/>
        <color indexed="8"/>
        <rFont val="Arial"/>
        <family val="2"/>
        <charset val="238"/>
      </rPr>
      <t xml:space="preserve"> ZA PRVO POLUGODIŠTE 2023. </t>
    </r>
  </si>
  <si>
    <t>Prihodi od imovine</t>
  </si>
  <si>
    <t>Prihodi od financijske imovine</t>
  </si>
  <si>
    <t>Kamate na depozite po viđenju</t>
  </si>
  <si>
    <t>Uredska oprema i namještaj</t>
  </si>
  <si>
    <t>Naknade članovima povjerenstva</t>
  </si>
  <si>
    <t>Naknade za članove povjerenstva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</si>
</sst>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12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wrapText="1"/>
    </xf>
    <xf numFmtId="3" fontId="5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0" fontId="13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4" fillId="2" borderId="3" xfId="0" applyNumberFormat="1" applyFont="1" applyFill="1" applyBorder="1" applyAlignment="1" applyProtection="1">
      <alignment horizontal="center" vertical="center" wrapText="1"/>
    </xf>
    <xf numFmtId="0" fontId="14" fillId="0" borderId="3" xfId="0" quotePrefix="1" applyNumberFormat="1" applyFont="1" applyFill="1" applyBorder="1" applyAlignment="1" applyProtection="1">
      <alignment horizontal="center" vertical="center" wrapText="1"/>
    </xf>
    <xf numFmtId="0" fontId="15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/>
    </xf>
    <xf numFmtId="0" fontId="16" fillId="2" borderId="3" xfId="0" quotePrefix="1" applyFont="1" applyFill="1" applyBorder="1" applyAlignment="1">
      <alignment horizontal="left" vertical="center"/>
    </xf>
    <xf numFmtId="0" fontId="1" fillId="0" borderId="0" xfId="0" applyFont="1"/>
    <xf numFmtId="0" fontId="11" fillId="0" borderId="0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 applyProtection="1">
      <alignment horizontal="right" wrapTex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4" fontId="23" fillId="0" borderId="3" xfId="0" applyNumberFormat="1" applyFont="1" applyBorder="1"/>
    <xf numFmtId="0" fontId="25" fillId="0" borderId="3" xfId="0" applyFont="1" applyBorder="1"/>
    <xf numFmtId="0" fontId="25" fillId="0" borderId="3" xfId="0" applyFont="1" applyBorder="1" applyAlignment="1">
      <alignment wrapText="1"/>
    </xf>
    <xf numFmtId="0" fontId="19" fillId="0" borderId="3" xfId="0" applyFont="1" applyBorder="1" applyAlignment="1">
      <alignment wrapText="1"/>
    </xf>
    <xf numFmtId="0" fontId="25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vertical="center"/>
    </xf>
    <xf numFmtId="0" fontId="16" fillId="2" borderId="3" xfId="0" applyNumberFormat="1" applyFont="1" applyFill="1" applyBorder="1" applyAlignment="1" applyProtection="1">
      <alignment horizontal="left" vertical="center"/>
    </xf>
    <xf numFmtId="0" fontId="16" fillId="2" borderId="3" xfId="0" applyNumberFormat="1" applyFont="1" applyFill="1" applyBorder="1" applyAlignment="1" applyProtection="1">
      <alignment vertical="center" wrapText="1"/>
    </xf>
    <xf numFmtId="0" fontId="23" fillId="0" borderId="3" xfId="0" applyFont="1" applyBorder="1"/>
    <xf numFmtId="0" fontId="19" fillId="0" borderId="3" xfId="0" applyFont="1" applyBorder="1" applyAlignment="1">
      <alignment vertical="center" wrapText="1"/>
    </xf>
    <xf numFmtId="0" fontId="19" fillId="0" borderId="3" xfId="0" applyFont="1" applyBorder="1"/>
    <xf numFmtId="0" fontId="27" fillId="0" borderId="3" xfId="0" applyFont="1" applyBorder="1"/>
    <xf numFmtId="0" fontId="27" fillId="0" borderId="3" xfId="0" applyFont="1" applyBorder="1" applyAlignment="1">
      <alignment vertical="center" wrapText="1"/>
    </xf>
    <xf numFmtId="4" fontId="20" fillId="2" borderId="3" xfId="0" applyNumberFormat="1" applyFont="1" applyFill="1" applyBorder="1" applyAlignment="1" applyProtection="1">
      <alignment horizontal="righ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 indent="1"/>
    </xf>
    <xf numFmtId="0" fontId="3" fillId="2" borderId="3" xfId="0" applyNumberFormat="1" applyFont="1" applyFill="1" applyBorder="1" applyAlignment="1" applyProtection="1">
      <alignment horizontal="left" vertical="center" wrapText="1" indent="1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28" fillId="2" borderId="3" xfId="0" applyNumberFormat="1" applyFont="1" applyFill="1" applyBorder="1" applyAlignment="1" applyProtection="1">
      <alignment horizontal="left" vertical="center" wrapText="1"/>
    </xf>
    <xf numFmtId="4" fontId="20" fillId="2" borderId="3" xfId="0" applyNumberFormat="1" applyFont="1" applyFill="1" applyBorder="1" applyAlignment="1" applyProtection="1">
      <alignment horizontal="right" vertical="center" wrapText="1"/>
    </xf>
    <xf numFmtId="4" fontId="22" fillId="0" borderId="3" xfId="0" applyNumberFormat="1" applyFont="1" applyBorder="1" applyAlignment="1">
      <alignment vertical="center"/>
    </xf>
    <xf numFmtId="4" fontId="23" fillId="0" borderId="3" xfId="0" applyNumberFormat="1" applyFont="1" applyBorder="1" applyAlignment="1">
      <alignment vertical="center"/>
    </xf>
    <xf numFmtId="4" fontId="24" fillId="0" borderId="3" xfId="0" applyNumberFormat="1" applyFont="1" applyBorder="1" applyAlignment="1">
      <alignment horizontal="right" vertical="center"/>
    </xf>
    <xf numFmtId="4" fontId="22" fillId="0" borderId="3" xfId="0" applyNumberFormat="1" applyFont="1" applyBorder="1" applyAlignment="1">
      <alignment horizontal="right" vertical="center"/>
    </xf>
    <xf numFmtId="4" fontId="23" fillId="0" borderId="3" xfId="0" applyNumberFormat="1" applyFont="1" applyBorder="1" applyAlignment="1">
      <alignment horizontal="right" vertical="center"/>
    </xf>
    <xf numFmtId="4" fontId="26" fillId="0" borderId="3" xfId="0" applyNumberFormat="1" applyFont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21" fillId="2" borderId="3" xfId="0" applyNumberFormat="1" applyFont="1" applyFill="1" applyBorder="1" applyAlignment="1">
      <alignment horizontal="right" vertical="center"/>
    </xf>
    <xf numFmtId="4" fontId="3" fillId="2" borderId="3" xfId="0" applyNumberFormat="1" applyFont="1" applyFill="1" applyBorder="1" applyAlignment="1">
      <alignment horizontal="right" vertical="center"/>
    </xf>
    <xf numFmtId="4" fontId="20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 applyProtection="1">
      <alignment vertical="center" wrapText="1"/>
    </xf>
    <xf numFmtId="4" fontId="3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 applyProtection="1">
      <alignment vertical="center" wrapText="1"/>
    </xf>
    <xf numFmtId="4" fontId="20" fillId="2" borderId="3" xfId="0" applyNumberFormat="1" applyFont="1" applyFill="1" applyBorder="1" applyAlignment="1" applyProtection="1">
      <alignment vertical="center" wrapText="1"/>
    </xf>
    <xf numFmtId="4" fontId="20" fillId="2" borderId="3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1" fillId="0" borderId="1" xfId="0" quotePrefix="1" applyNumberFormat="1" applyFont="1" applyFill="1" applyBorder="1" applyAlignment="1" applyProtection="1">
      <alignment horizontal="left" vertical="center" wrapText="1"/>
    </xf>
    <xf numFmtId="0" fontId="9" fillId="0" borderId="2" xfId="0" applyNumberFormat="1" applyFont="1" applyFill="1" applyBorder="1" applyAlignment="1" applyProtection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NumberFormat="1" applyFont="1" applyFill="1" applyBorder="1" applyAlignment="1" applyProtection="1">
      <alignment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vertical="center" wrapText="1"/>
    </xf>
    <xf numFmtId="0" fontId="9" fillId="3" borderId="2" xfId="0" applyNumberFormat="1" applyFont="1" applyFill="1" applyBorder="1" applyAlignment="1" applyProtection="1">
      <alignment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8" fillId="0" borderId="5" xfId="0" applyNumberFormat="1" applyFont="1" applyFill="1" applyBorder="1" applyAlignment="1" applyProtection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1" fillId="0" borderId="1" xfId="0" quotePrefix="1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1" fillId="3" borderId="1" xfId="0" quotePrefix="1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11" fillId="0" borderId="2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5"/>
  <sheetViews>
    <sheetView tabSelected="1" workbookViewId="0">
      <selection activeCell="A2" sqref="A2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42" customHeight="1" x14ac:dyDescent="0.25">
      <c r="B1" s="92" t="s">
        <v>161</v>
      </c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2:12" ht="18" customHeight="1" x14ac:dyDescent="0.25">
      <c r="B2" s="2"/>
      <c r="C2" s="2"/>
      <c r="D2" s="2"/>
      <c r="E2" s="2"/>
      <c r="F2" s="2"/>
      <c r="G2" s="2"/>
      <c r="H2" s="2"/>
      <c r="I2" s="2"/>
      <c r="J2" s="2"/>
      <c r="K2" s="2"/>
    </row>
    <row r="3" spans="2:12" ht="15.75" customHeight="1" x14ac:dyDescent="0.25">
      <c r="B3" s="92" t="s">
        <v>16</v>
      </c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2:12" ht="36" customHeight="1" x14ac:dyDescent="0.25">
      <c r="B4" s="112"/>
      <c r="C4" s="112"/>
      <c r="D4" s="112"/>
      <c r="E4" s="20"/>
      <c r="F4" s="20"/>
      <c r="G4" s="20"/>
      <c r="H4" s="20"/>
      <c r="I4" s="20"/>
      <c r="J4" s="3"/>
      <c r="K4" s="3"/>
    </row>
    <row r="5" spans="2:12" ht="18" customHeight="1" x14ac:dyDescent="0.25">
      <c r="B5" s="92" t="s">
        <v>57</v>
      </c>
      <c r="C5" s="92"/>
      <c r="D5" s="92"/>
      <c r="E5" s="92"/>
      <c r="F5" s="92"/>
      <c r="G5" s="92"/>
      <c r="H5" s="92"/>
      <c r="I5" s="92"/>
      <c r="J5" s="92"/>
      <c r="K5" s="92"/>
      <c r="L5" s="92"/>
    </row>
    <row r="6" spans="2:12" ht="18" customHeight="1" x14ac:dyDescent="0.25">
      <c r="B6" s="39"/>
      <c r="C6" s="41"/>
      <c r="D6" s="41"/>
      <c r="E6" s="41"/>
      <c r="F6" s="41"/>
      <c r="G6" s="41"/>
      <c r="H6" s="41"/>
      <c r="I6" s="41"/>
      <c r="J6" s="41"/>
      <c r="K6" s="41"/>
    </row>
    <row r="7" spans="2:12" x14ac:dyDescent="0.25">
      <c r="B7" s="105" t="s">
        <v>58</v>
      </c>
      <c r="C7" s="105"/>
      <c r="D7" s="105"/>
      <c r="E7" s="105"/>
      <c r="F7" s="105"/>
      <c r="G7" s="4"/>
      <c r="H7" s="4"/>
      <c r="I7" s="4"/>
      <c r="J7" s="4"/>
      <c r="K7" s="23"/>
    </row>
    <row r="8" spans="2:12" ht="25.5" x14ac:dyDescent="0.25">
      <c r="B8" s="106" t="s">
        <v>8</v>
      </c>
      <c r="C8" s="107"/>
      <c r="D8" s="107"/>
      <c r="E8" s="107"/>
      <c r="F8" s="108"/>
      <c r="G8" s="28" t="s">
        <v>59</v>
      </c>
      <c r="H8" s="1" t="s">
        <v>49</v>
      </c>
      <c r="I8" s="1" t="s">
        <v>46</v>
      </c>
      <c r="J8" s="28" t="s">
        <v>60</v>
      </c>
      <c r="K8" s="1" t="s">
        <v>21</v>
      </c>
      <c r="L8" s="1" t="s">
        <v>47</v>
      </c>
    </row>
    <row r="9" spans="2:12" s="31" customFormat="1" ht="11.25" x14ac:dyDescent="0.2">
      <c r="B9" s="99">
        <v>1</v>
      </c>
      <c r="C9" s="99"/>
      <c r="D9" s="99"/>
      <c r="E9" s="99"/>
      <c r="F9" s="100"/>
      <c r="G9" s="30">
        <v>2</v>
      </c>
      <c r="H9" s="29">
        <v>3</v>
      </c>
      <c r="I9" s="29">
        <v>4</v>
      </c>
      <c r="J9" s="29">
        <v>5</v>
      </c>
      <c r="K9" s="29" t="s">
        <v>23</v>
      </c>
      <c r="L9" s="29" t="s">
        <v>24</v>
      </c>
    </row>
    <row r="10" spans="2:12" x14ac:dyDescent="0.25">
      <c r="B10" s="101" t="s">
        <v>0</v>
      </c>
      <c r="C10" s="102"/>
      <c r="D10" s="102"/>
      <c r="E10" s="102"/>
      <c r="F10" s="103"/>
      <c r="G10" s="45">
        <f>G11+G12</f>
        <v>318420</v>
      </c>
      <c r="H10" s="45">
        <f t="shared" ref="H10:J10" si="0">H11+H12</f>
        <v>920579</v>
      </c>
      <c r="I10" s="45">
        <f t="shared" si="0"/>
        <v>920579</v>
      </c>
      <c r="J10" s="45">
        <f t="shared" si="0"/>
        <v>357244</v>
      </c>
      <c r="K10" s="45">
        <f>(J10/G10)*100</f>
        <v>112.19270146347591</v>
      </c>
      <c r="L10" s="45">
        <f>(J10/I10)*100</f>
        <v>38.806446812277926</v>
      </c>
    </row>
    <row r="11" spans="2:12" x14ac:dyDescent="0.25">
      <c r="B11" s="104" t="s">
        <v>50</v>
      </c>
      <c r="C11" s="95"/>
      <c r="D11" s="95"/>
      <c r="E11" s="95"/>
      <c r="F11" s="97"/>
      <c r="G11" s="46">
        <v>318420</v>
      </c>
      <c r="H11" s="46">
        <v>920579</v>
      </c>
      <c r="I11" s="46">
        <v>920579</v>
      </c>
      <c r="J11" s="46">
        <v>357244</v>
      </c>
      <c r="K11" s="46">
        <f>(J11/G11)*100</f>
        <v>112.19270146347591</v>
      </c>
      <c r="L11" s="46">
        <f>(J11/I11)*100</f>
        <v>38.806446812277926</v>
      </c>
    </row>
    <row r="12" spans="2:12" x14ac:dyDescent="0.25">
      <c r="B12" s="109" t="s">
        <v>55</v>
      </c>
      <c r="C12" s="97"/>
      <c r="D12" s="97"/>
      <c r="E12" s="97"/>
      <c r="F12" s="97"/>
      <c r="G12" s="46">
        <v>0</v>
      </c>
      <c r="H12" s="46">
        <v>0</v>
      </c>
      <c r="I12" s="46">
        <v>0</v>
      </c>
      <c r="J12" s="46">
        <v>0</v>
      </c>
      <c r="K12" s="46"/>
      <c r="L12" s="46"/>
    </row>
    <row r="13" spans="2:12" x14ac:dyDescent="0.25">
      <c r="B13" s="24" t="s">
        <v>1</v>
      </c>
      <c r="C13" s="40"/>
      <c r="D13" s="40"/>
      <c r="E13" s="40"/>
      <c r="F13" s="40"/>
      <c r="G13" s="45">
        <f>G14+G15</f>
        <v>319920</v>
      </c>
      <c r="H13" s="45">
        <f t="shared" ref="H13:J13" si="1">H14+H15</f>
        <v>920579</v>
      </c>
      <c r="I13" s="45">
        <f t="shared" si="1"/>
        <v>920579</v>
      </c>
      <c r="J13" s="45">
        <f t="shared" si="1"/>
        <v>359867</v>
      </c>
      <c r="K13" s="49">
        <f>(J13/G13)*100</f>
        <v>112.48655913978493</v>
      </c>
      <c r="L13" s="49">
        <f>(J13/I13)*100</f>
        <v>39.091376188246748</v>
      </c>
    </row>
    <row r="14" spans="2:12" x14ac:dyDescent="0.25">
      <c r="B14" s="94" t="s">
        <v>51</v>
      </c>
      <c r="C14" s="95"/>
      <c r="D14" s="95"/>
      <c r="E14" s="95"/>
      <c r="F14" s="95"/>
      <c r="G14" s="46">
        <v>318857</v>
      </c>
      <c r="H14" s="46">
        <v>792899</v>
      </c>
      <c r="I14" s="46">
        <v>792899</v>
      </c>
      <c r="J14" s="46">
        <v>359705</v>
      </c>
      <c r="K14" s="47">
        <f>(J14/G14)*100</f>
        <v>112.81075842775917</v>
      </c>
      <c r="L14" s="47">
        <f>(J14/I14)*100</f>
        <v>45.365803210749419</v>
      </c>
    </row>
    <row r="15" spans="2:12" x14ac:dyDescent="0.25">
      <c r="B15" s="96" t="s">
        <v>52</v>
      </c>
      <c r="C15" s="97"/>
      <c r="D15" s="97"/>
      <c r="E15" s="97"/>
      <c r="F15" s="97"/>
      <c r="G15" s="48">
        <v>1063</v>
      </c>
      <c r="H15" s="48">
        <v>127680</v>
      </c>
      <c r="I15" s="48">
        <v>127680</v>
      </c>
      <c r="J15" s="48">
        <v>162</v>
      </c>
      <c r="K15" s="47">
        <f>(J15/G15)*100</f>
        <v>15.23988711194732</v>
      </c>
      <c r="L15" s="47">
        <f>(J15/I15)*100</f>
        <v>0.12687969924812031</v>
      </c>
    </row>
    <row r="16" spans="2:12" x14ac:dyDescent="0.25">
      <c r="B16" s="111" t="s">
        <v>61</v>
      </c>
      <c r="C16" s="102"/>
      <c r="D16" s="102"/>
      <c r="E16" s="102"/>
      <c r="F16" s="102"/>
      <c r="G16" s="45">
        <f>G10-G13</f>
        <v>-1500</v>
      </c>
      <c r="H16" s="45">
        <f t="shared" ref="H16:J16" si="2">H10-H13</f>
        <v>0</v>
      </c>
      <c r="I16" s="45">
        <f t="shared" si="2"/>
        <v>0</v>
      </c>
      <c r="J16" s="45">
        <f t="shared" si="2"/>
        <v>-2623</v>
      </c>
      <c r="K16" s="49">
        <f>(J16/G16)*100</f>
        <v>174.86666666666665</v>
      </c>
      <c r="L16" s="49"/>
    </row>
    <row r="17" spans="1:43" ht="18" x14ac:dyDescent="0.25">
      <c r="B17" s="20"/>
      <c r="C17" s="18"/>
      <c r="D17" s="18"/>
      <c r="E17" s="18"/>
      <c r="F17" s="18"/>
      <c r="G17" s="18"/>
      <c r="H17" s="18"/>
      <c r="I17" s="19"/>
      <c r="J17" s="19"/>
      <c r="K17" s="19"/>
      <c r="L17" s="19"/>
    </row>
    <row r="18" spans="1:43" ht="18" customHeight="1" x14ac:dyDescent="0.25">
      <c r="B18" s="105" t="s">
        <v>62</v>
      </c>
      <c r="C18" s="105"/>
      <c r="D18" s="105"/>
      <c r="E18" s="105"/>
      <c r="F18" s="105"/>
      <c r="G18" s="18"/>
      <c r="H18" s="18"/>
      <c r="I18" s="19"/>
      <c r="J18" s="19"/>
      <c r="K18" s="19"/>
      <c r="L18" s="19"/>
    </row>
    <row r="19" spans="1:43" ht="25.5" x14ac:dyDescent="0.25">
      <c r="B19" s="106" t="s">
        <v>8</v>
      </c>
      <c r="C19" s="107"/>
      <c r="D19" s="107"/>
      <c r="E19" s="107"/>
      <c r="F19" s="108"/>
      <c r="G19" s="28" t="s">
        <v>59</v>
      </c>
      <c r="H19" s="1" t="s">
        <v>49</v>
      </c>
      <c r="I19" s="1" t="s">
        <v>46</v>
      </c>
      <c r="J19" s="28" t="s">
        <v>60</v>
      </c>
      <c r="K19" s="1" t="s">
        <v>21</v>
      </c>
      <c r="L19" s="1" t="s">
        <v>47</v>
      </c>
    </row>
    <row r="20" spans="1:43" s="31" customFormat="1" x14ac:dyDescent="0.25">
      <c r="B20" s="99">
        <v>1</v>
      </c>
      <c r="C20" s="99"/>
      <c r="D20" s="99"/>
      <c r="E20" s="99"/>
      <c r="F20" s="100"/>
      <c r="G20" s="30">
        <v>2</v>
      </c>
      <c r="H20" s="29">
        <v>3</v>
      </c>
      <c r="I20" s="29">
        <v>4</v>
      </c>
      <c r="J20" s="29">
        <v>5</v>
      </c>
      <c r="K20" s="29" t="s">
        <v>23</v>
      </c>
      <c r="L20" s="29" t="s">
        <v>24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31"/>
      <c r="B21" s="104" t="s">
        <v>53</v>
      </c>
      <c r="C21" s="116"/>
      <c r="D21" s="116"/>
      <c r="E21" s="116"/>
      <c r="F21" s="117"/>
      <c r="G21" s="48">
        <v>0</v>
      </c>
      <c r="H21" s="48">
        <v>0</v>
      </c>
      <c r="I21" s="48">
        <v>0</v>
      </c>
      <c r="J21" s="48">
        <v>0</v>
      </c>
      <c r="K21" s="21"/>
      <c r="L21" s="21"/>
    </row>
    <row r="22" spans="1:43" x14ac:dyDescent="0.25">
      <c r="A22" s="31"/>
      <c r="B22" s="104" t="s">
        <v>54</v>
      </c>
      <c r="C22" s="95"/>
      <c r="D22" s="95"/>
      <c r="E22" s="95"/>
      <c r="F22" s="95"/>
      <c r="G22" s="48">
        <v>0</v>
      </c>
      <c r="H22" s="48">
        <v>0</v>
      </c>
      <c r="I22" s="48">
        <v>0</v>
      </c>
      <c r="J22" s="48">
        <v>0</v>
      </c>
      <c r="K22" s="21"/>
      <c r="L22" s="21"/>
    </row>
    <row r="23" spans="1:43" s="42" customFormat="1" ht="15" customHeight="1" x14ac:dyDescent="0.25">
      <c r="A23" s="31"/>
      <c r="B23" s="113" t="s">
        <v>56</v>
      </c>
      <c r="C23" s="114"/>
      <c r="D23" s="114"/>
      <c r="E23" s="114"/>
      <c r="F23" s="115"/>
      <c r="G23" s="45"/>
      <c r="H23" s="45"/>
      <c r="I23" s="45"/>
      <c r="J23" s="45"/>
      <c r="K23" s="22"/>
      <c r="L23" s="22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42" customFormat="1" ht="15" customHeight="1" x14ac:dyDescent="0.25">
      <c r="A24" s="31"/>
      <c r="B24" s="113" t="s">
        <v>63</v>
      </c>
      <c r="C24" s="114"/>
      <c r="D24" s="114"/>
      <c r="E24" s="114"/>
      <c r="F24" s="115"/>
      <c r="G24" s="45"/>
      <c r="H24" s="45"/>
      <c r="I24" s="45"/>
      <c r="J24" s="45"/>
      <c r="K24" s="22"/>
      <c r="L24" s="22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31"/>
      <c r="B25" s="111" t="s">
        <v>64</v>
      </c>
      <c r="C25" s="102"/>
      <c r="D25" s="102"/>
      <c r="E25" s="102"/>
      <c r="F25" s="102"/>
      <c r="G25" s="45">
        <v>1500</v>
      </c>
      <c r="H25" s="45">
        <v>0</v>
      </c>
      <c r="I25" s="45">
        <v>0</v>
      </c>
      <c r="J25" s="45">
        <v>2623</v>
      </c>
      <c r="K25" s="22"/>
      <c r="L25" s="22"/>
    </row>
    <row r="26" spans="1:43" ht="15.75" x14ac:dyDescent="0.25">
      <c r="B26" s="15"/>
      <c r="C26" s="16"/>
      <c r="D26" s="16"/>
      <c r="E26" s="16"/>
      <c r="F26" s="16"/>
      <c r="G26" s="17"/>
      <c r="H26" s="17"/>
      <c r="I26" s="17"/>
      <c r="J26" s="17"/>
      <c r="K26" s="17"/>
    </row>
    <row r="27" spans="1:43" ht="15.75" x14ac:dyDescent="0.25">
      <c r="B27" s="118" t="s">
        <v>70</v>
      </c>
      <c r="C27" s="118"/>
      <c r="D27" s="118"/>
      <c r="E27" s="118"/>
      <c r="F27" s="118"/>
      <c r="G27" s="118"/>
      <c r="H27" s="118"/>
      <c r="I27" s="118"/>
      <c r="J27" s="118"/>
      <c r="K27" s="118"/>
      <c r="L27" s="118"/>
    </row>
    <row r="28" spans="1:43" ht="15.75" x14ac:dyDescent="0.25">
      <c r="B28" s="15"/>
      <c r="C28" s="16"/>
      <c r="D28" s="16"/>
      <c r="E28" s="16"/>
      <c r="F28" s="16"/>
      <c r="G28" s="17"/>
      <c r="H28" s="17"/>
      <c r="I28" s="17"/>
      <c r="J28" s="17"/>
      <c r="K28" s="17"/>
    </row>
    <row r="29" spans="1:43" ht="15" customHeight="1" x14ac:dyDescent="0.25">
      <c r="B29" s="98" t="s">
        <v>45</v>
      </c>
      <c r="C29" s="98"/>
      <c r="D29" s="98"/>
      <c r="E29" s="98"/>
      <c r="F29" s="98"/>
      <c r="G29" s="98"/>
      <c r="H29" s="98"/>
      <c r="I29" s="98"/>
      <c r="J29" s="98"/>
      <c r="K29" s="98"/>
      <c r="L29" s="98"/>
    </row>
    <row r="30" spans="1:43" x14ac:dyDescent="0.25"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43" ht="15" customHeight="1" x14ac:dyDescent="0.25">
      <c r="B31" s="98" t="s">
        <v>65</v>
      </c>
      <c r="C31" s="98"/>
      <c r="D31" s="98"/>
      <c r="E31" s="98"/>
      <c r="F31" s="98"/>
      <c r="G31" s="98"/>
      <c r="H31" s="98"/>
      <c r="I31" s="98"/>
      <c r="J31" s="98"/>
      <c r="K31" s="98"/>
      <c r="L31" s="98"/>
    </row>
    <row r="32" spans="1:43" ht="36.75" customHeight="1" x14ac:dyDescent="0.25"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  <row r="33" spans="2:12" x14ac:dyDescent="0.25">
      <c r="B33" s="93"/>
      <c r="C33" s="93"/>
      <c r="D33" s="93"/>
      <c r="E33" s="93"/>
      <c r="F33" s="93"/>
      <c r="G33" s="93"/>
      <c r="H33" s="93"/>
      <c r="I33" s="93"/>
      <c r="J33" s="93"/>
      <c r="K33" s="93"/>
    </row>
    <row r="34" spans="2:12" ht="15" customHeight="1" x14ac:dyDescent="0.25">
      <c r="B34" s="110" t="s">
        <v>71</v>
      </c>
      <c r="C34" s="110"/>
      <c r="D34" s="110"/>
      <c r="E34" s="110"/>
      <c r="F34" s="110"/>
      <c r="G34" s="110"/>
      <c r="H34" s="110"/>
      <c r="I34" s="110"/>
      <c r="J34" s="110"/>
      <c r="K34" s="110"/>
      <c r="L34" s="110"/>
    </row>
    <row r="35" spans="2:12" x14ac:dyDescent="0.25"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9"/>
  <sheetViews>
    <sheetView workbookViewId="0">
      <selection activeCell="B10" sqref="B10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10" width="25.28515625" customWidth="1"/>
    <col min="11" max="12" width="15.7109375" customWidth="1"/>
  </cols>
  <sheetData>
    <row r="1" spans="2:12" ht="18" customHeight="1" x14ac:dyDescent="0.25">
      <c r="B1" s="2"/>
      <c r="C1" s="2"/>
      <c r="D1" s="2"/>
      <c r="E1" s="20"/>
      <c r="F1" s="2"/>
      <c r="G1" s="2"/>
      <c r="H1" s="2"/>
      <c r="I1" s="2"/>
      <c r="J1" s="2"/>
      <c r="K1" s="2"/>
    </row>
    <row r="2" spans="2:12" ht="15.75" customHeight="1" x14ac:dyDescent="0.25">
      <c r="B2" s="92" t="s">
        <v>16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2:12" ht="18" x14ac:dyDescent="0.25">
      <c r="B3" s="2"/>
      <c r="C3" s="2"/>
      <c r="D3" s="2"/>
      <c r="E3" s="20"/>
      <c r="F3" s="2"/>
      <c r="G3" s="2"/>
      <c r="H3" s="2"/>
      <c r="I3" s="2"/>
      <c r="J3" s="3"/>
      <c r="K3" s="3"/>
    </row>
    <row r="4" spans="2:12" ht="18" customHeight="1" x14ac:dyDescent="0.25">
      <c r="B4" s="92" t="s">
        <v>66</v>
      </c>
      <c r="C4" s="92"/>
      <c r="D4" s="92"/>
      <c r="E4" s="92"/>
      <c r="F4" s="92"/>
      <c r="G4" s="92"/>
      <c r="H4" s="92"/>
      <c r="I4" s="92"/>
      <c r="J4" s="92"/>
      <c r="K4" s="92"/>
      <c r="L4" s="92"/>
    </row>
    <row r="5" spans="2:12" ht="18" x14ac:dyDescent="0.25">
      <c r="B5" s="2"/>
      <c r="C5" s="2"/>
      <c r="D5" s="2"/>
      <c r="E5" s="20"/>
      <c r="F5" s="2"/>
      <c r="G5" s="2"/>
      <c r="H5" s="2"/>
      <c r="I5" s="2"/>
      <c r="J5" s="3"/>
      <c r="K5" s="3"/>
    </row>
    <row r="6" spans="2:12" ht="15.75" customHeight="1" x14ac:dyDescent="0.25">
      <c r="B6" s="92" t="s">
        <v>22</v>
      </c>
      <c r="C6" s="92"/>
      <c r="D6" s="92"/>
      <c r="E6" s="92"/>
      <c r="F6" s="92"/>
      <c r="G6" s="92"/>
      <c r="H6" s="92"/>
      <c r="I6" s="92"/>
      <c r="J6" s="92"/>
      <c r="K6" s="92"/>
      <c r="L6" s="92"/>
    </row>
    <row r="7" spans="2:12" ht="18" x14ac:dyDescent="0.25">
      <c r="B7" s="2"/>
      <c r="C7" s="2"/>
      <c r="D7" s="2"/>
      <c r="E7" s="20"/>
      <c r="F7" s="2"/>
      <c r="G7" s="2"/>
      <c r="H7" s="2"/>
      <c r="I7" s="2"/>
      <c r="J7" s="3"/>
      <c r="K7" s="3"/>
    </row>
    <row r="8" spans="2:12" ht="25.5" x14ac:dyDescent="0.25">
      <c r="B8" s="119" t="s">
        <v>8</v>
      </c>
      <c r="C8" s="120"/>
      <c r="D8" s="120"/>
      <c r="E8" s="120"/>
      <c r="F8" s="121"/>
      <c r="G8" s="43" t="s">
        <v>59</v>
      </c>
      <c r="H8" s="43" t="s">
        <v>49</v>
      </c>
      <c r="I8" s="43" t="s">
        <v>46</v>
      </c>
      <c r="J8" s="43" t="s">
        <v>60</v>
      </c>
      <c r="K8" s="43" t="s">
        <v>21</v>
      </c>
      <c r="L8" s="43" t="s">
        <v>47</v>
      </c>
    </row>
    <row r="9" spans="2:12" ht="16.5" customHeight="1" x14ac:dyDescent="0.25">
      <c r="B9" s="119">
        <v>1</v>
      </c>
      <c r="C9" s="120"/>
      <c r="D9" s="120"/>
      <c r="E9" s="120"/>
      <c r="F9" s="121"/>
      <c r="G9" s="43">
        <v>2</v>
      </c>
      <c r="H9" s="43">
        <v>3</v>
      </c>
      <c r="I9" s="43">
        <v>4</v>
      </c>
      <c r="J9" s="43">
        <v>5</v>
      </c>
      <c r="K9" s="43" t="s">
        <v>23</v>
      </c>
      <c r="L9" s="43" t="s">
        <v>24</v>
      </c>
    </row>
    <row r="10" spans="2:12" x14ac:dyDescent="0.25">
      <c r="B10" s="7"/>
      <c r="C10" s="7"/>
      <c r="D10" s="7"/>
      <c r="E10" s="7"/>
      <c r="F10" s="7" t="s">
        <v>117</v>
      </c>
      <c r="G10" s="83">
        <f>G11+G32</f>
        <v>318420</v>
      </c>
      <c r="H10" s="83">
        <f t="shared" ref="H10:J10" si="0">H11+H32</f>
        <v>920579</v>
      </c>
      <c r="I10" s="83">
        <f t="shared" si="0"/>
        <v>920579</v>
      </c>
      <c r="J10" s="83">
        <f t="shared" si="0"/>
        <v>357244</v>
      </c>
      <c r="K10" s="79">
        <f>(J10/G10)*100</f>
        <v>112.19270146347591</v>
      </c>
      <c r="L10" s="79">
        <f>(J10/I10)*100</f>
        <v>38.806446812277926</v>
      </c>
    </row>
    <row r="11" spans="2:12" ht="15.75" customHeight="1" x14ac:dyDescent="0.25">
      <c r="B11" s="53">
        <v>6</v>
      </c>
      <c r="C11" s="53"/>
      <c r="D11" s="53"/>
      <c r="E11" s="53"/>
      <c r="F11" s="53" t="s">
        <v>2</v>
      </c>
      <c r="G11" s="84">
        <f>G12+G22+G25+G28+G19</f>
        <v>318420</v>
      </c>
      <c r="H11" s="84">
        <f t="shared" ref="H11:J11" si="1">H12+H22+H25+H28</f>
        <v>920579</v>
      </c>
      <c r="I11" s="84">
        <f t="shared" si="1"/>
        <v>920579</v>
      </c>
      <c r="J11" s="84">
        <f t="shared" si="1"/>
        <v>357244</v>
      </c>
      <c r="K11" s="79">
        <f t="shared" ref="K11:K30" si="2">(J11/G11)*100</f>
        <v>112.19270146347591</v>
      </c>
      <c r="L11" s="79">
        <f t="shared" ref="L11:L31" si="3">(J11/I11)*100</f>
        <v>38.806446812277926</v>
      </c>
    </row>
    <row r="12" spans="2:12" ht="25.5" x14ac:dyDescent="0.25">
      <c r="B12" s="7"/>
      <c r="C12" s="7">
        <v>63</v>
      </c>
      <c r="D12" s="7"/>
      <c r="E12" s="7"/>
      <c r="F12" s="7" t="s">
        <v>25</v>
      </c>
      <c r="G12" s="83">
        <f>G13+G16</f>
        <v>285154</v>
      </c>
      <c r="H12" s="83">
        <f t="shared" ref="H12:J12" si="4">H13+H16</f>
        <v>712669</v>
      </c>
      <c r="I12" s="83">
        <f t="shared" si="4"/>
        <v>712669</v>
      </c>
      <c r="J12" s="83">
        <f t="shared" si="4"/>
        <v>334401</v>
      </c>
      <c r="K12" s="79">
        <f t="shared" si="2"/>
        <v>117.27031709181705</v>
      </c>
      <c r="L12" s="79">
        <f t="shared" si="3"/>
        <v>46.922344033485395</v>
      </c>
    </row>
    <row r="13" spans="2:12" ht="25.5" x14ac:dyDescent="0.25">
      <c r="B13" s="8"/>
      <c r="C13" s="8"/>
      <c r="D13" s="8">
        <v>636</v>
      </c>
      <c r="E13" s="8"/>
      <c r="F13" s="33" t="s">
        <v>74</v>
      </c>
      <c r="G13" s="85">
        <f>G14+G15</f>
        <v>284332</v>
      </c>
      <c r="H13" s="85">
        <f t="shared" ref="H13:J13" si="5">H14+H15</f>
        <v>710877</v>
      </c>
      <c r="I13" s="85">
        <f t="shared" si="5"/>
        <v>710877</v>
      </c>
      <c r="J13" s="85">
        <f t="shared" si="5"/>
        <v>334236</v>
      </c>
      <c r="K13" s="80">
        <f t="shared" si="2"/>
        <v>117.55131325352053</v>
      </c>
      <c r="L13" s="80">
        <f t="shared" si="3"/>
        <v>47.017416515093331</v>
      </c>
    </row>
    <row r="14" spans="2:12" x14ac:dyDescent="0.25">
      <c r="B14" s="8"/>
      <c r="C14" s="8"/>
      <c r="D14" s="9"/>
      <c r="E14" s="9">
        <v>6361</v>
      </c>
      <c r="F14" s="50" t="s">
        <v>72</v>
      </c>
      <c r="G14" s="86">
        <v>284332</v>
      </c>
      <c r="H14" s="86">
        <v>706630</v>
      </c>
      <c r="I14" s="86">
        <v>706630</v>
      </c>
      <c r="J14" s="78">
        <v>334190</v>
      </c>
      <c r="K14" s="81">
        <f t="shared" si="2"/>
        <v>117.535134983048</v>
      </c>
      <c r="L14" s="81">
        <f t="shared" si="3"/>
        <v>47.293491643434329</v>
      </c>
    </row>
    <row r="15" spans="2:12" x14ac:dyDescent="0.25">
      <c r="B15" s="8"/>
      <c r="C15" s="8"/>
      <c r="D15" s="9"/>
      <c r="E15" s="9">
        <v>6362</v>
      </c>
      <c r="F15" s="50" t="s">
        <v>73</v>
      </c>
      <c r="G15" s="86">
        <v>0</v>
      </c>
      <c r="H15" s="86">
        <v>4247</v>
      </c>
      <c r="I15" s="86">
        <v>4247</v>
      </c>
      <c r="J15" s="78">
        <v>46</v>
      </c>
      <c r="K15" s="81"/>
      <c r="L15" s="81">
        <f t="shared" si="3"/>
        <v>1.0831174947021427</v>
      </c>
    </row>
    <row r="16" spans="2:12" ht="25.5" x14ac:dyDescent="0.25">
      <c r="B16" s="8"/>
      <c r="C16" s="8"/>
      <c r="D16" s="8">
        <v>638</v>
      </c>
      <c r="E16" s="8"/>
      <c r="F16" s="33" t="s">
        <v>74</v>
      </c>
      <c r="G16" s="85">
        <f>G17+G18</f>
        <v>822</v>
      </c>
      <c r="H16" s="85">
        <f t="shared" ref="H16:J16" si="6">H17+H18</f>
        <v>1792</v>
      </c>
      <c r="I16" s="85">
        <f t="shared" si="6"/>
        <v>1792</v>
      </c>
      <c r="J16" s="85">
        <f t="shared" si="6"/>
        <v>165</v>
      </c>
      <c r="K16" s="80">
        <f t="shared" si="2"/>
        <v>20.072992700729927</v>
      </c>
      <c r="L16" s="80">
        <f t="shared" si="3"/>
        <v>9.2075892857142865</v>
      </c>
    </row>
    <row r="17" spans="2:12" x14ac:dyDescent="0.25">
      <c r="B17" s="8"/>
      <c r="C17" s="8"/>
      <c r="D17" s="9"/>
      <c r="E17" s="9">
        <v>6381</v>
      </c>
      <c r="F17" s="56" t="s">
        <v>75</v>
      </c>
      <c r="G17" s="86">
        <v>822</v>
      </c>
      <c r="H17" s="86">
        <v>1792</v>
      </c>
      <c r="I17" s="86">
        <v>1792</v>
      </c>
      <c r="J17" s="78">
        <v>165</v>
      </c>
      <c r="K17" s="81">
        <f t="shared" si="2"/>
        <v>20.072992700729927</v>
      </c>
      <c r="L17" s="81">
        <f t="shared" si="3"/>
        <v>9.2075892857142865</v>
      </c>
    </row>
    <row r="18" spans="2:12" x14ac:dyDescent="0.25">
      <c r="B18" s="8"/>
      <c r="C18" s="8"/>
      <c r="D18" s="9"/>
      <c r="E18" s="9">
        <v>6382</v>
      </c>
      <c r="F18" s="57" t="s">
        <v>76</v>
      </c>
      <c r="G18" s="86">
        <v>0</v>
      </c>
      <c r="H18" s="86">
        <v>0</v>
      </c>
      <c r="I18" s="86">
        <v>0</v>
      </c>
      <c r="J18" s="78">
        <v>0</v>
      </c>
      <c r="K18" s="81"/>
      <c r="L18" s="81"/>
    </row>
    <row r="19" spans="2:12" x14ac:dyDescent="0.25">
      <c r="B19" s="7"/>
      <c r="C19" s="7">
        <v>64</v>
      </c>
      <c r="D19" s="7"/>
      <c r="E19" s="7"/>
      <c r="F19" s="7" t="s">
        <v>162</v>
      </c>
      <c r="G19" s="83">
        <f>G20</f>
        <v>0</v>
      </c>
      <c r="H19" s="83">
        <f t="shared" ref="H19:J20" si="7">H20</f>
        <v>0</v>
      </c>
      <c r="I19" s="83">
        <f t="shared" si="7"/>
        <v>0</v>
      </c>
      <c r="J19" s="83">
        <f t="shared" si="7"/>
        <v>2</v>
      </c>
      <c r="K19" s="79"/>
      <c r="L19" s="79"/>
    </row>
    <row r="20" spans="2:12" x14ac:dyDescent="0.25">
      <c r="B20" s="8"/>
      <c r="C20" s="8"/>
      <c r="D20" s="8">
        <v>641</v>
      </c>
      <c r="E20" s="8"/>
      <c r="F20" s="33" t="s">
        <v>163</v>
      </c>
      <c r="G20" s="85">
        <f>G21</f>
        <v>0</v>
      </c>
      <c r="H20" s="85">
        <f t="shared" si="7"/>
        <v>0</v>
      </c>
      <c r="I20" s="85">
        <f t="shared" si="7"/>
        <v>0</v>
      </c>
      <c r="J20" s="85">
        <f t="shared" si="7"/>
        <v>2</v>
      </c>
      <c r="K20" s="80"/>
      <c r="L20" s="80"/>
    </row>
    <row r="21" spans="2:12" x14ac:dyDescent="0.25">
      <c r="B21" s="8"/>
      <c r="C21" s="8"/>
      <c r="D21" s="9"/>
      <c r="E21" s="9">
        <v>6413</v>
      </c>
      <c r="F21" s="56" t="s">
        <v>164</v>
      </c>
      <c r="G21" s="86">
        <v>0</v>
      </c>
      <c r="H21" s="86">
        <v>0</v>
      </c>
      <c r="I21" s="86">
        <v>0</v>
      </c>
      <c r="J21" s="78">
        <v>2</v>
      </c>
      <c r="K21" s="81"/>
      <c r="L21" s="81"/>
    </row>
    <row r="22" spans="2:12" ht="38.25" x14ac:dyDescent="0.25">
      <c r="B22" s="7"/>
      <c r="C22" s="7">
        <v>65</v>
      </c>
      <c r="D22" s="7"/>
      <c r="E22" s="7"/>
      <c r="F22" s="7" t="s">
        <v>77</v>
      </c>
      <c r="G22" s="83">
        <f>G23</f>
        <v>12204</v>
      </c>
      <c r="H22" s="83">
        <f t="shared" ref="H22:J22" si="8">H23</f>
        <v>42471</v>
      </c>
      <c r="I22" s="83">
        <f t="shared" si="8"/>
        <v>42471</v>
      </c>
      <c r="J22" s="83">
        <f t="shared" si="8"/>
        <v>2501</v>
      </c>
      <c r="K22" s="79">
        <f t="shared" si="2"/>
        <v>20.493280891510977</v>
      </c>
      <c r="L22" s="79">
        <f t="shared" si="3"/>
        <v>5.8887240705422528</v>
      </c>
    </row>
    <row r="23" spans="2:12" x14ac:dyDescent="0.25">
      <c r="B23" s="8"/>
      <c r="C23" s="8"/>
      <c r="D23" s="8">
        <v>652</v>
      </c>
      <c r="E23" s="8"/>
      <c r="F23" s="33" t="s">
        <v>78</v>
      </c>
      <c r="G23" s="85">
        <f>G24</f>
        <v>12204</v>
      </c>
      <c r="H23" s="85">
        <f t="shared" ref="H23:J23" si="9">H24</f>
        <v>42471</v>
      </c>
      <c r="I23" s="85">
        <f t="shared" si="9"/>
        <v>42471</v>
      </c>
      <c r="J23" s="85">
        <f t="shared" si="9"/>
        <v>2501</v>
      </c>
      <c r="K23" s="80">
        <f t="shared" si="2"/>
        <v>20.493280891510977</v>
      </c>
      <c r="L23" s="80">
        <f t="shared" si="3"/>
        <v>5.8887240705422528</v>
      </c>
    </row>
    <row r="24" spans="2:12" x14ac:dyDescent="0.25">
      <c r="B24" s="8"/>
      <c r="C24" s="8"/>
      <c r="D24" s="9"/>
      <c r="E24" s="9">
        <v>6526</v>
      </c>
      <c r="F24" s="56" t="s">
        <v>79</v>
      </c>
      <c r="G24" s="86">
        <v>12204</v>
      </c>
      <c r="H24" s="86">
        <v>42471</v>
      </c>
      <c r="I24" s="86">
        <v>42471</v>
      </c>
      <c r="J24" s="78">
        <v>2501</v>
      </c>
      <c r="K24" s="81">
        <f t="shared" si="2"/>
        <v>20.493280891510977</v>
      </c>
      <c r="L24" s="81">
        <f t="shared" si="3"/>
        <v>5.8887240705422528</v>
      </c>
    </row>
    <row r="25" spans="2:12" ht="25.5" x14ac:dyDescent="0.25">
      <c r="B25" s="8"/>
      <c r="C25" s="27">
        <v>66</v>
      </c>
      <c r="D25" s="36"/>
      <c r="E25" s="36"/>
      <c r="F25" s="7" t="s">
        <v>26</v>
      </c>
      <c r="G25" s="83">
        <f>G26</f>
        <v>2316</v>
      </c>
      <c r="H25" s="83">
        <f t="shared" ref="H25:J25" si="10">H26</f>
        <v>3982</v>
      </c>
      <c r="I25" s="83">
        <f t="shared" si="10"/>
        <v>3982</v>
      </c>
      <c r="J25" s="83">
        <f t="shared" si="10"/>
        <v>3148</v>
      </c>
      <c r="K25" s="79">
        <f t="shared" si="2"/>
        <v>135.92400690846287</v>
      </c>
      <c r="L25" s="79">
        <f t="shared" si="3"/>
        <v>79.055750878955294</v>
      </c>
    </row>
    <row r="26" spans="2:12" ht="25.5" x14ac:dyDescent="0.25">
      <c r="B26" s="8"/>
      <c r="C26" s="27"/>
      <c r="D26" s="8">
        <v>661</v>
      </c>
      <c r="E26" s="9"/>
      <c r="F26" s="12" t="s">
        <v>27</v>
      </c>
      <c r="G26" s="85">
        <f>G27</f>
        <v>2316</v>
      </c>
      <c r="H26" s="85">
        <f t="shared" ref="H26:J26" si="11">H27</f>
        <v>3982</v>
      </c>
      <c r="I26" s="85">
        <f t="shared" si="11"/>
        <v>3982</v>
      </c>
      <c r="J26" s="85">
        <f t="shared" si="11"/>
        <v>3148</v>
      </c>
      <c r="K26" s="80">
        <f t="shared" si="2"/>
        <v>135.92400690846287</v>
      </c>
      <c r="L26" s="80">
        <f t="shared" si="3"/>
        <v>79.055750878955294</v>
      </c>
    </row>
    <row r="27" spans="2:12" x14ac:dyDescent="0.25">
      <c r="B27" s="8"/>
      <c r="C27" s="27"/>
      <c r="D27" s="9"/>
      <c r="E27" s="9">
        <v>6615</v>
      </c>
      <c r="F27" s="50" t="s">
        <v>80</v>
      </c>
      <c r="G27" s="86">
        <v>2316</v>
      </c>
      <c r="H27" s="86">
        <v>3982</v>
      </c>
      <c r="I27" s="86">
        <v>3982</v>
      </c>
      <c r="J27" s="78">
        <v>3148</v>
      </c>
      <c r="K27" s="81">
        <f t="shared" si="2"/>
        <v>135.92400690846287</v>
      </c>
      <c r="L27" s="81">
        <f t="shared" si="3"/>
        <v>79.055750878955294</v>
      </c>
    </row>
    <row r="28" spans="2:12" ht="25.5" x14ac:dyDescent="0.25">
      <c r="B28" s="7"/>
      <c r="C28" s="7">
        <v>67</v>
      </c>
      <c r="D28" s="7"/>
      <c r="E28" s="7"/>
      <c r="F28" s="7" t="s">
        <v>81</v>
      </c>
      <c r="G28" s="83">
        <f>G29</f>
        <v>18746</v>
      </c>
      <c r="H28" s="83">
        <f t="shared" ref="H28:I28" si="12">H29</f>
        <v>161457</v>
      </c>
      <c r="I28" s="83">
        <f t="shared" si="12"/>
        <v>161457</v>
      </c>
      <c r="J28" s="83">
        <f>J29</f>
        <v>17194</v>
      </c>
      <c r="K28" s="79">
        <f t="shared" si="2"/>
        <v>91.720900458764532</v>
      </c>
      <c r="L28" s="79">
        <f t="shared" si="3"/>
        <v>10.649275039174517</v>
      </c>
    </row>
    <row r="29" spans="2:12" ht="26.25" x14ac:dyDescent="0.25">
      <c r="B29" s="8"/>
      <c r="C29" s="8"/>
      <c r="D29" s="8">
        <v>671</v>
      </c>
      <c r="E29" s="8"/>
      <c r="F29" s="58" t="s">
        <v>82</v>
      </c>
      <c r="G29" s="85">
        <f>G30+G31</f>
        <v>18746</v>
      </c>
      <c r="H29" s="85">
        <f t="shared" ref="H29:J29" si="13">H30+H31</f>
        <v>161457</v>
      </c>
      <c r="I29" s="85">
        <f t="shared" si="13"/>
        <v>161457</v>
      </c>
      <c r="J29" s="85">
        <f t="shared" si="13"/>
        <v>17194</v>
      </c>
      <c r="K29" s="80">
        <f t="shared" si="2"/>
        <v>91.720900458764532</v>
      </c>
      <c r="L29" s="80">
        <f t="shared" si="3"/>
        <v>10.649275039174517</v>
      </c>
    </row>
    <row r="30" spans="2:12" ht="25.5" x14ac:dyDescent="0.25">
      <c r="B30" s="8"/>
      <c r="C30" s="8"/>
      <c r="D30" s="9"/>
      <c r="E30" s="9">
        <v>6711</v>
      </c>
      <c r="F30" s="59" t="s">
        <v>83</v>
      </c>
      <c r="G30" s="86">
        <v>18746</v>
      </c>
      <c r="H30" s="86">
        <v>38025</v>
      </c>
      <c r="I30" s="86">
        <v>38025</v>
      </c>
      <c r="J30" s="78">
        <v>17194</v>
      </c>
      <c r="K30" s="81">
        <f t="shared" si="2"/>
        <v>91.720900458764532</v>
      </c>
      <c r="L30" s="81">
        <f t="shared" si="3"/>
        <v>45.217619986850757</v>
      </c>
    </row>
    <row r="31" spans="2:12" ht="25.5" x14ac:dyDescent="0.25">
      <c r="B31" s="8"/>
      <c r="C31" s="8"/>
      <c r="D31" s="9"/>
      <c r="E31" s="9">
        <v>6712</v>
      </c>
      <c r="F31" s="59" t="s">
        <v>84</v>
      </c>
      <c r="G31" s="86">
        <v>0</v>
      </c>
      <c r="H31" s="86">
        <v>123432</v>
      </c>
      <c r="I31" s="86">
        <v>123432</v>
      </c>
      <c r="J31" s="78">
        <v>0</v>
      </c>
      <c r="K31" s="81"/>
      <c r="L31" s="81">
        <f t="shared" si="3"/>
        <v>0</v>
      </c>
    </row>
    <row r="32" spans="2:12" s="37" customFormat="1" x14ac:dyDescent="0.25">
      <c r="B32" s="36">
        <v>7</v>
      </c>
      <c r="C32" s="36"/>
      <c r="D32" s="36"/>
      <c r="E32" s="36"/>
      <c r="F32" s="53" t="s">
        <v>3</v>
      </c>
      <c r="G32" s="84">
        <f>G33</f>
        <v>0</v>
      </c>
      <c r="H32" s="84">
        <f t="shared" ref="H32:J32" si="14">H33</f>
        <v>0</v>
      </c>
      <c r="I32" s="84">
        <f t="shared" si="14"/>
        <v>0</v>
      </c>
      <c r="J32" s="84">
        <f t="shared" si="14"/>
        <v>0</v>
      </c>
      <c r="K32" s="79"/>
      <c r="L32" s="79"/>
    </row>
    <row r="33" spans="2:12" x14ac:dyDescent="0.25">
      <c r="B33" s="8"/>
      <c r="C33" s="8">
        <v>72</v>
      </c>
      <c r="D33" s="9"/>
      <c r="E33" s="9"/>
      <c r="F33" s="33" t="s">
        <v>29</v>
      </c>
      <c r="G33" s="85">
        <f>G34</f>
        <v>0</v>
      </c>
      <c r="H33" s="85">
        <f t="shared" ref="H33:J33" si="15">H34</f>
        <v>0</v>
      </c>
      <c r="I33" s="85">
        <f t="shared" si="15"/>
        <v>0</v>
      </c>
      <c r="J33" s="85">
        <f t="shared" si="15"/>
        <v>0</v>
      </c>
      <c r="K33" s="79"/>
      <c r="L33" s="79"/>
    </row>
    <row r="34" spans="2:12" x14ac:dyDescent="0.25">
      <c r="B34" s="8"/>
      <c r="C34" s="8"/>
      <c r="D34" s="8">
        <v>721</v>
      </c>
      <c r="E34" s="8"/>
      <c r="F34" s="33" t="s">
        <v>30</v>
      </c>
      <c r="G34" s="85">
        <f>G35</f>
        <v>0</v>
      </c>
      <c r="H34" s="85">
        <f t="shared" ref="H34:J34" si="16">H35</f>
        <v>0</v>
      </c>
      <c r="I34" s="85">
        <f t="shared" si="16"/>
        <v>0</v>
      </c>
      <c r="J34" s="85">
        <f t="shared" si="16"/>
        <v>0</v>
      </c>
      <c r="K34" s="80"/>
      <c r="L34" s="80"/>
    </row>
    <row r="35" spans="2:12" x14ac:dyDescent="0.25">
      <c r="B35" s="8"/>
      <c r="C35" s="8"/>
      <c r="D35" s="8"/>
      <c r="E35" s="9">
        <v>7211</v>
      </c>
      <c r="F35" s="14" t="s">
        <v>31</v>
      </c>
      <c r="G35" s="86">
        <v>0</v>
      </c>
      <c r="H35" s="86">
        <v>0</v>
      </c>
      <c r="I35" s="86">
        <v>0</v>
      </c>
      <c r="J35" s="78">
        <v>0</v>
      </c>
      <c r="K35" s="81"/>
      <c r="L35" s="81"/>
    </row>
    <row r="36" spans="2:12" ht="15.75" customHeight="1" x14ac:dyDescent="0.25"/>
    <row r="37" spans="2:12" ht="15.75" customHeight="1" x14ac:dyDescent="0.25">
      <c r="B37" s="20"/>
      <c r="C37" s="20"/>
      <c r="D37" s="20"/>
      <c r="E37" s="20"/>
      <c r="F37" s="20"/>
      <c r="G37" s="20"/>
      <c r="H37" s="20"/>
      <c r="I37" s="20"/>
      <c r="J37" s="3"/>
      <c r="K37" s="3"/>
      <c r="L37" s="3"/>
    </row>
    <row r="38" spans="2:12" ht="25.5" x14ac:dyDescent="0.25">
      <c r="B38" s="119" t="s">
        <v>8</v>
      </c>
      <c r="C38" s="120"/>
      <c r="D38" s="120"/>
      <c r="E38" s="120"/>
      <c r="F38" s="121"/>
      <c r="G38" s="43" t="s">
        <v>59</v>
      </c>
      <c r="H38" s="43" t="s">
        <v>49</v>
      </c>
      <c r="I38" s="43" t="s">
        <v>46</v>
      </c>
      <c r="J38" s="43" t="s">
        <v>60</v>
      </c>
      <c r="K38" s="43" t="s">
        <v>21</v>
      </c>
      <c r="L38" s="43" t="s">
        <v>47</v>
      </c>
    </row>
    <row r="39" spans="2:12" ht="12.75" customHeight="1" x14ac:dyDescent="0.25">
      <c r="B39" s="119">
        <v>1</v>
      </c>
      <c r="C39" s="120"/>
      <c r="D39" s="120"/>
      <c r="E39" s="120"/>
      <c r="F39" s="121"/>
      <c r="G39" s="43">
        <v>2</v>
      </c>
      <c r="H39" s="43">
        <v>3</v>
      </c>
      <c r="I39" s="43">
        <v>4</v>
      </c>
      <c r="J39" s="43">
        <v>5</v>
      </c>
      <c r="K39" s="43" t="s">
        <v>23</v>
      </c>
      <c r="L39" s="43" t="s">
        <v>24</v>
      </c>
    </row>
    <row r="40" spans="2:12" x14ac:dyDescent="0.25">
      <c r="B40" s="7"/>
      <c r="C40" s="7"/>
      <c r="D40" s="7"/>
      <c r="E40" s="7"/>
      <c r="F40" s="7" t="s">
        <v>127</v>
      </c>
      <c r="G40" s="83">
        <f>G41+G84</f>
        <v>319921</v>
      </c>
      <c r="H40" s="83">
        <f t="shared" ref="H40:J40" si="17">H41+H84</f>
        <v>920579</v>
      </c>
      <c r="I40" s="83">
        <f t="shared" si="17"/>
        <v>920579</v>
      </c>
      <c r="J40" s="83">
        <f t="shared" si="17"/>
        <v>359867</v>
      </c>
      <c r="K40" s="79">
        <f>(J40/G40)*100</f>
        <v>112.48620753248457</v>
      </c>
      <c r="L40" s="79">
        <f>(J40/I40)*100</f>
        <v>39.091376188246748</v>
      </c>
    </row>
    <row r="41" spans="2:12" x14ac:dyDescent="0.25">
      <c r="B41" s="53">
        <v>3</v>
      </c>
      <c r="C41" s="53"/>
      <c r="D41" s="53"/>
      <c r="E41" s="53"/>
      <c r="F41" s="53" t="s">
        <v>4</v>
      </c>
      <c r="G41" s="84">
        <f>G42+G50+G77+G80</f>
        <v>318858</v>
      </c>
      <c r="H41" s="84">
        <f t="shared" ref="H41:J41" si="18">H42+H50+H77+H80</f>
        <v>792899</v>
      </c>
      <c r="I41" s="84">
        <f t="shared" si="18"/>
        <v>792899</v>
      </c>
      <c r="J41" s="84">
        <f t="shared" si="18"/>
        <v>359705</v>
      </c>
      <c r="K41" s="82">
        <f t="shared" ref="K41:K91" si="19">(J41/G41)*100</f>
        <v>112.81040463152875</v>
      </c>
      <c r="L41" s="82">
        <f t="shared" ref="L41:L99" si="20">(J41/I41)*100</f>
        <v>45.365803210749419</v>
      </c>
    </row>
    <row r="42" spans="2:12" x14ac:dyDescent="0.25">
      <c r="B42" s="7"/>
      <c r="C42" s="7">
        <v>31</v>
      </c>
      <c r="D42" s="7"/>
      <c r="E42" s="7"/>
      <c r="F42" s="7" t="s">
        <v>5</v>
      </c>
      <c r="G42" s="83">
        <f>G43+G45+G47</f>
        <v>271437</v>
      </c>
      <c r="H42" s="83">
        <f t="shared" ref="H42:J42" si="21">H43+H45+H47</f>
        <v>676551</v>
      </c>
      <c r="I42" s="83">
        <f t="shared" si="21"/>
        <v>676551</v>
      </c>
      <c r="J42" s="83">
        <f t="shared" si="21"/>
        <v>300091</v>
      </c>
      <c r="K42" s="79">
        <f t="shared" si="19"/>
        <v>110.55640903782462</v>
      </c>
      <c r="L42" s="79">
        <f t="shared" si="20"/>
        <v>44.356005681759392</v>
      </c>
    </row>
    <row r="43" spans="2:12" x14ac:dyDescent="0.25">
      <c r="B43" s="8"/>
      <c r="C43" s="8"/>
      <c r="D43" s="8">
        <v>311</v>
      </c>
      <c r="E43" s="8"/>
      <c r="F43" s="8" t="s">
        <v>32</v>
      </c>
      <c r="G43" s="85">
        <f>G44</f>
        <v>225198</v>
      </c>
      <c r="H43" s="85">
        <f t="shared" ref="H43:J43" si="22">H44</f>
        <v>462285</v>
      </c>
      <c r="I43" s="85">
        <f t="shared" si="22"/>
        <v>462285</v>
      </c>
      <c r="J43" s="85">
        <f t="shared" si="22"/>
        <v>196162</v>
      </c>
      <c r="K43" s="80">
        <f t="shared" si="19"/>
        <v>87.106457428573975</v>
      </c>
      <c r="L43" s="80">
        <f t="shared" si="20"/>
        <v>42.433131077149376</v>
      </c>
    </row>
    <row r="44" spans="2:12" x14ac:dyDescent="0.25">
      <c r="B44" s="8"/>
      <c r="C44" s="8"/>
      <c r="D44" s="8"/>
      <c r="E44" s="9">
        <v>3111</v>
      </c>
      <c r="F44" s="9" t="s">
        <v>33</v>
      </c>
      <c r="G44" s="86">
        <v>225198</v>
      </c>
      <c r="H44" s="86">
        <v>462285</v>
      </c>
      <c r="I44" s="86">
        <v>462285</v>
      </c>
      <c r="J44" s="78">
        <v>196162</v>
      </c>
      <c r="K44" s="81">
        <f t="shared" si="19"/>
        <v>87.106457428573975</v>
      </c>
      <c r="L44" s="81">
        <f t="shared" si="20"/>
        <v>42.433131077149376</v>
      </c>
    </row>
    <row r="45" spans="2:12" x14ac:dyDescent="0.25">
      <c r="B45" s="8"/>
      <c r="C45" s="8"/>
      <c r="D45" s="8">
        <v>312</v>
      </c>
      <c r="E45" s="8"/>
      <c r="F45" s="8" t="s">
        <v>85</v>
      </c>
      <c r="G45" s="85">
        <f>G46</f>
        <v>9820</v>
      </c>
      <c r="H45" s="85">
        <f t="shared" ref="H45:J45" si="23">H46</f>
        <v>24912</v>
      </c>
      <c r="I45" s="85">
        <f t="shared" si="23"/>
        <v>24912</v>
      </c>
      <c r="J45" s="85">
        <f t="shared" si="23"/>
        <v>14658</v>
      </c>
      <c r="K45" s="80">
        <f t="shared" si="19"/>
        <v>149.26680244399188</v>
      </c>
      <c r="L45" s="80">
        <f t="shared" si="20"/>
        <v>58.839113680154142</v>
      </c>
    </row>
    <row r="46" spans="2:12" x14ac:dyDescent="0.25">
      <c r="B46" s="8"/>
      <c r="C46" s="8"/>
      <c r="D46" s="8"/>
      <c r="E46" s="9">
        <v>3121</v>
      </c>
      <c r="F46" s="9" t="s">
        <v>85</v>
      </c>
      <c r="G46" s="86">
        <v>9820</v>
      </c>
      <c r="H46" s="86">
        <v>24912</v>
      </c>
      <c r="I46" s="86">
        <v>24912</v>
      </c>
      <c r="J46" s="78">
        <v>14658</v>
      </c>
      <c r="K46" s="81">
        <f t="shared" si="19"/>
        <v>149.26680244399188</v>
      </c>
      <c r="L46" s="81">
        <f t="shared" si="20"/>
        <v>58.839113680154142</v>
      </c>
    </row>
    <row r="47" spans="2:12" x14ac:dyDescent="0.25">
      <c r="B47" s="8"/>
      <c r="C47" s="8"/>
      <c r="D47" s="8">
        <v>313</v>
      </c>
      <c r="E47" s="8"/>
      <c r="F47" s="64" t="s">
        <v>86</v>
      </c>
      <c r="G47" s="85">
        <f>G48+G49</f>
        <v>36419</v>
      </c>
      <c r="H47" s="85">
        <f t="shared" ref="H47:J47" si="24">H48+H49</f>
        <v>189354</v>
      </c>
      <c r="I47" s="85">
        <f t="shared" si="24"/>
        <v>189354</v>
      </c>
      <c r="J47" s="85">
        <f t="shared" si="24"/>
        <v>89271</v>
      </c>
      <c r="K47" s="80">
        <f t="shared" si="19"/>
        <v>245.1220516763228</v>
      </c>
      <c r="L47" s="80">
        <f t="shared" si="20"/>
        <v>47.145029943914572</v>
      </c>
    </row>
    <row r="48" spans="2:12" x14ac:dyDescent="0.25">
      <c r="B48" s="8"/>
      <c r="C48" s="8"/>
      <c r="D48" s="8"/>
      <c r="E48" s="9">
        <v>3131</v>
      </c>
      <c r="F48" s="59" t="s">
        <v>87</v>
      </c>
      <c r="G48" s="86">
        <v>0</v>
      </c>
      <c r="H48" s="86">
        <v>115136</v>
      </c>
      <c r="I48" s="86">
        <v>115136</v>
      </c>
      <c r="J48" s="78">
        <v>49450</v>
      </c>
      <c r="K48" s="81"/>
      <c r="L48" s="81">
        <f t="shared" si="20"/>
        <v>42.949207893274036</v>
      </c>
    </row>
    <row r="49" spans="2:12" x14ac:dyDescent="0.25">
      <c r="B49" s="8"/>
      <c r="C49" s="8"/>
      <c r="D49" s="8"/>
      <c r="E49" s="9">
        <v>3132</v>
      </c>
      <c r="F49" s="59" t="s">
        <v>88</v>
      </c>
      <c r="G49" s="86">
        <v>36419</v>
      </c>
      <c r="H49" s="86">
        <v>74218</v>
      </c>
      <c r="I49" s="86">
        <v>74218</v>
      </c>
      <c r="J49" s="78">
        <v>39821</v>
      </c>
      <c r="K49" s="81">
        <f t="shared" si="19"/>
        <v>109.34127790439057</v>
      </c>
      <c r="L49" s="81">
        <f t="shared" si="20"/>
        <v>53.654100083537685</v>
      </c>
    </row>
    <row r="50" spans="2:12" x14ac:dyDescent="0.25">
      <c r="B50" s="8"/>
      <c r="C50" s="27">
        <v>32</v>
      </c>
      <c r="D50" s="36"/>
      <c r="E50" s="36"/>
      <c r="F50" s="27" t="s">
        <v>17</v>
      </c>
      <c r="G50" s="83">
        <f>G51+G56+G63+G72</f>
        <v>47174</v>
      </c>
      <c r="H50" s="83">
        <f t="shared" ref="H50:J50" si="25">H51+H56+H63+H72</f>
        <v>108583</v>
      </c>
      <c r="I50" s="83">
        <f t="shared" si="25"/>
        <v>108583</v>
      </c>
      <c r="J50" s="83">
        <f t="shared" si="25"/>
        <v>58957</v>
      </c>
      <c r="K50" s="79">
        <f t="shared" si="19"/>
        <v>124.97774197651248</v>
      </c>
      <c r="L50" s="79">
        <f t="shared" si="20"/>
        <v>54.296713113470794</v>
      </c>
    </row>
    <row r="51" spans="2:12" x14ac:dyDescent="0.25">
      <c r="B51" s="8"/>
      <c r="C51" s="8"/>
      <c r="D51" s="8">
        <v>321</v>
      </c>
      <c r="E51" s="8"/>
      <c r="F51" s="8" t="s">
        <v>34</v>
      </c>
      <c r="G51" s="85">
        <f>G52+G53+G54+G55</f>
        <v>13191</v>
      </c>
      <c r="H51" s="85">
        <f t="shared" ref="H51:J51" si="26">H52+H53+H54+H55</f>
        <v>24168</v>
      </c>
      <c r="I51" s="85">
        <f t="shared" si="26"/>
        <v>24168</v>
      </c>
      <c r="J51" s="85">
        <f t="shared" si="26"/>
        <v>17828</v>
      </c>
      <c r="K51" s="80">
        <f t="shared" si="19"/>
        <v>135.15275566674248</v>
      </c>
      <c r="L51" s="80">
        <f t="shared" si="20"/>
        <v>73.766964581264489</v>
      </c>
    </row>
    <row r="52" spans="2:12" x14ac:dyDescent="0.25">
      <c r="B52" s="8"/>
      <c r="C52" s="27"/>
      <c r="D52" s="8"/>
      <c r="E52" s="9">
        <v>3211</v>
      </c>
      <c r="F52" s="14" t="s">
        <v>35</v>
      </c>
      <c r="G52" s="86">
        <v>620</v>
      </c>
      <c r="H52" s="86">
        <v>597</v>
      </c>
      <c r="I52" s="86">
        <v>597</v>
      </c>
      <c r="J52" s="78">
        <v>1322</v>
      </c>
      <c r="K52" s="81">
        <f t="shared" si="19"/>
        <v>213.2258064516129</v>
      </c>
      <c r="L52" s="81">
        <f t="shared" si="20"/>
        <v>221.44053601340033</v>
      </c>
    </row>
    <row r="53" spans="2:12" ht="25.5" x14ac:dyDescent="0.25">
      <c r="B53" s="8"/>
      <c r="C53" s="27"/>
      <c r="D53" s="8"/>
      <c r="E53" s="9">
        <v>3212</v>
      </c>
      <c r="F53" s="59" t="s">
        <v>89</v>
      </c>
      <c r="G53" s="86">
        <v>12217</v>
      </c>
      <c r="H53" s="86">
        <v>22775</v>
      </c>
      <c r="I53" s="86">
        <v>22775</v>
      </c>
      <c r="J53" s="78">
        <v>15709</v>
      </c>
      <c r="K53" s="81">
        <f t="shared" si="19"/>
        <v>128.58312187934843</v>
      </c>
      <c r="L53" s="81">
        <f t="shared" si="20"/>
        <v>68.97475301866082</v>
      </c>
    </row>
    <row r="54" spans="2:12" x14ac:dyDescent="0.25">
      <c r="B54" s="8"/>
      <c r="C54" s="27"/>
      <c r="D54" s="8"/>
      <c r="E54" s="9">
        <v>3213</v>
      </c>
      <c r="F54" s="59" t="s">
        <v>90</v>
      </c>
      <c r="G54" s="86">
        <v>40</v>
      </c>
      <c r="H54" s="86">
        <v>265</v>
      </c>
      <c r="I54" s="86">
        <v>265</v>
      </c>
      <c r="J54" s="78">
        <v>153</v>
      </c>
      <c r="K54" s="81">
        <f t="shared" si="19"/>
        <v>382.5</v>
      </c>
      <c r="L54" s="81">
        <f t="shared" si="20"/>
        <v>57.735849056603769</v>
      </c>
    </row>
    <row r="55" spans="2:12" x14ac:dyDescent="0.25">
      <c r="B55" s="8"/>
      <c r="C55" s="27"/>
      <c r="D55" s="8"/>
      <c r="E55" s="9">
        <v>3214</v>
      </c>
      <c r="F55" s="59" t="s">
        <v>91</v>
      </c>
      <c r="G55" s="86">
        <v>314</v>
      </c>
      <c r="H55" s="86">
        <v>531</v>
      </c>
      <c r="I55" s="86">
        <v>531</v>
      </c>
      <c r="J55" s="78">
        <v>644</v>
      </c>
      <c r="K55" s="81">
        <f t="shared" si="19"/>
        <v>205.09554140127389</v>
      </c>
      <c r="L55" s="81">
        <f t="shared" si="20"/>
        <v>121.28060263653484</v>
      </c>
    </row>
    <row r="56" spans="2:12" x14ac:dyDescent="0.25">
      <c r="B56" s="8"/>
      <c r="C56" s="8"/>
      <c r="D56" s="8">
        <v>322</v>
      </c>
      <c r="E56" s="8"/>
      <c r="F56" s="64" t="s">
        <v>92</v>
      </c>
      <c r="G56" s="85">
        <f>G57+G58+G59+G60+G61+G62</f>
        <v>23662</v>
      </c>
      <c r="H56" s="85">
        <f t="shared" ref="H56:J56" si="27">H57+H58+H59+H60+H61+H62</f>
        <v>66122</v>
      </c>
      <c r="I56" s="85">
        <f t="shared" si="27"/>
        <v>66122</v>
      </c>
      <c r="J56" s="85">
        <f t="shared" si="27"/>
        <v>28748</v>
      </c>
      <c r="K56" s="80">
        <f t="shared" si="19"/>
        <v>121.49437917335813</v>
      </c>
      <c r="L56" s="80">
        <f t="shared" si="20"/>
        <v>43.477208795862197</v>
      </c>
    </row>
    <row r="57" spans="2:12" x14ac:dyDescent="0.25">
      <c r="B57" s="8"/>
      <c r="C57" s="27"/>
      <c r="D57" s="8"/>
      <c r="E57" s="9">
        <v>3221</v>
      </c>
      <c r="F57" s="14" t="s">
        <v>93</v>
      </c>
      <c r="G57" s="86">
        <v>4259</v>
      </c>
      <c r="H57" s="86">
        <v>5840</v>
      </c>
      <c r="I57" s="86">
        <v>5840</v>
      </c>
      <c r="J57" s="78">
        <v>6235</v>
      </c>
      <c r="K57" s="81">
        <f t="shared" si="19"/>
        <v>146.39586757454802</v>
      </c>
      <c r="L57" s="81">
        <f t="shared" si="20"/>
        <v>106.763698630137</v>
      </c>
    </row>
    <row r="58" spans="2:12" x14ac:dyDescent="0.25">
      <c r="B58" s="8"/>
      <c r="C58" s="27"/>
      <c r="D58" s="8"/>
      <c r="E58" s="9">
        <v>3222</v>
      </c>
      <c r="F58" s="59" t="s">
        <v>94</v>
      </c>
      <c r="G58" s="86">
        <v>11091</v>
      </c>
      <c r="H58" s="86">
        <v>44462</v>
      </c>
      <c r="I58" s="86">
        <v>44462</v>
      </c>
      <c r="J58" s="78">
        <v>16152</v>
      </c>
      <c r="K58" s="81">
        <f t="shared" si="19"/>
        <v>145.63159318366243</v>
      </c>
      <c r="L58" s="81">
        <f t="shared" si="20"/>
        <v>36.327650578021682</v>
      </c>
    </row>
    <row r="59" spans="2:12" x14ac:dyDescent="0.25">
      <c r="B59" s="8"/>
      <c r="C59" s="27"/>
      <c r="D59" s="8"/>
      <c r="E59" s="9">
        <v>3223</v>
      </c>
      <c r="F59" s="59" t="s">
        <v>95</v>
      </c>
      <c r="G59" s="86">
        <v>7312</v>
      </c>
      <c r="H59" s="86">
        <v>12834</v>
      </c>
      <c r="I59" s="86">
        <v>12834</v>
      </c>
      <c r="J59" s="78">
        <v>5771</v>
      </c>
      <c r="K59" s="81">
        <f t="shared" si="19"/>
        <v>78.925054704595183</v>
      </c>
      <c r="L59" s="81">
        <f t="shared" si="20"/>
        <v>44.966495247000154</v>
      </c>
    </row>
    <row r="60" spans="2:12" ht="25.5" x14ac:dyDescent="0.25">
      <c r="B60" s="8"/>
      <c r="C60" s="27"/>
      <c r="D60" s="8"/>
      <c r="E60" s="9">
        <v>3224</v>
      </c>
      <c r="F60" s="59" t="s">
        <v>96</v>
      </c>
      <c r="G60" s="86">
        <v>236</v>
      </c>
      <c r="H60" s="86">
        <v>2190</v>
      </c>
      <c r="I60" s="86">
        <v>2190</v>
      </c>
      <c r="J60" s="78">
        <v>218</v>
      </c>
      <c r="K60" s="81">
        <f t="shared" si="19"/>
        <v>92.372881355932208</v>
      </c>
      <c r="L60" s="81">
        <f t="shared" si="20"/>
        <v>9.9543378995433791</v>
      </c>
    </row>
    <row r="61" spans="2:12" x14ac:dyDescent="0.25">
      <c r="B61" s="8"/>
      <c r="C61" s="27"/>
      <c r="D61" s="8"/>
      <c r="E61" s="9">
        <v>3225</v>
      </c>
      <c r="F61" s="59" t="s">
        <v>97</v>
      </c>
      <c r="G61" s="86">
        <v>764</v>
      </c>
      <c r="H61" s="86">
        <v>796</v>
      </c>
      <c r="I61" s="86">
        <v>796</v>
      </c>
      <c r="J61" s="78">
        <v>372</v>
      </c>
      <c r="K61" s="81">
        <f t="shared" si="19"/>
        <v>48.691099476439788</v>
      </c>
      <c r="L61" s="81">
        <f t="shared" si="20"/>
        <v>46.733668341708544</v>
      </c>
    </row>
    <row r="62" spans="2:12" x14ac:dyDescent="0.25">
      <c r="B62" s="8"/>
      <c r="C62" s="27"/>
      <c r="D62" s="8"/>
      <c r="E62" s="9">
        <v>3227</v>
      </c>
      <c r="F62" s="59" t="s">
        <v>148</v>
      </c>
      <c r="G62" s="86">
        <v>0</v>
      </c>
      <c r="H62" s="86">
        <v>0</v>
      </c>
      <c r="I62" s="86">
        <v>0</v>
      </c>
      <c r="J62" s="78">
        <v>0</v>
      </c>
      <c r="K62" s="81"/>
      <c r="L62" s="81"/>
    </row>
    <row r="63" spans="2:12" x14ac:dyDescent="0.25">
      <c r="B63" s="8"/>
      <c r="C63" s="8"/>
      <c r="D63" s="8">
        <v>323</v>
      </c>
      <c r="E63" s="8"/>
      <c r="F63" s="64" t="s">
        <v>98</v>
      </c>
      <c r="G63" s="85">
        <f>G64+G65+G66+G67+G68+G69+G70+G71</f>
        <v>7621</v>
      </c>
      <c r="H63" s="85">
        <f t="shared" ref="H63:J63" si="28">H64+H65+H66+H67+H68+H69+H70+H71</f>
        <v>12500</v>
      </c>
      <c r="I63" s="85">
        <f t="shared" si="28"/>
        <v>12500</v>
      </c>
      <c r="J63" s="85">
        <f t="shared" si="28"/>
        <v>10526</v>
      </c>
      <c r="K63" s="80">
        <f t="shared" si="19"/>
        <v>138.11835717097495</v>
      </c>
      <c r="L63" s="80">
        <f t="shared" si="20"/>
        <v>84.207999999999998</v>
      </c>
    </row>
    <row r="64" spans="2:12" x14ac:dyDescent="0.25">
      <c r="B64" s="8"/>
      <c r="C64" s="27"/>
      <c r="D64" s="8"/>
      <c r="E64" s="9">
        <v>3231</v>
      </c>
      <c r="F64" s="59" t="s">
        <v>99</v>
      </c>
      <c r="G64" s="86">
        <v>933</v>
      </c>
      <c r="H64" s="86">
        <v>1686</v>
      </c>
      <c r="I64" s="86">
        <v>1686</v>
      </c>
      <c r="J64" s="78">
        <v>1196</v>
      </c>
      <c r="K64" s="81">
        <f t="shared" si="19"/>
        <v>128.18863879957127</v>
      </c>
      <c r="L64" s="81">
        <f t="shared" si="20"/>
        <v>70.937129300118627</v>
      </c>
    </row>
    <row r="65" spans="2:12" x14ac:dyDescent="0.25">
      <c r="B65" s="8"/>
      <c r="C65" s="27"/>
      <c r="D65" s="8"/>
      <c r="E65" s="9">
        <v>3232</v>
      </c>
      <c r="F65" s="59" t="s">
        <v>100</v>
      </c>
      <c r="G65" s="86">
        <v>372</v>
      </c>
      <c r="H65" s="86">
        <v>5425</v>
      </c>
      <c r="I65" s="86">
        <v>5425</v>
      </c>
      <c r="J65" s="78">
        <v>2536</v>
      </c>
      <c r="K65" s="81">
        <f t="shared" si="19"/>
        <v>681.72043010752691</v>
      </c>
      <c r="L65" s="81">
        <f t="shared" si="20"/>
        <v>46.746543778801843</v>
      </c>
    </row>
    <row r="66" spans="2:12" x14ac:dyDescent="0.25">
      <c r="B66" s="8"/>
      <c r="C66" s="27"/>
      <c r="D66" s="8"/>
      <c r="E66" s="9">
        <v>3234</v>
      </c>
      <c r="F66" s="14" t="s">
        <v>101</v>
      </c>
      <c r="G66" s="86">
        <v>1046</v>
      </c>
      <c r="H66" s="86">
        <v>1540</v>
      </c>
      <c r="I66" s="86">
        <v>1540</v>
      </c>
      <c r="J66" s="78">
        <v>1441</v>
      </c>
      <c r="K66" s="81">
        <f t="shared" si="19"/>
        <v>137.76290630975143</v>
      </c>
      <c r="L66" s="81">
        <f t="shared" si="20"/>
        <v>93.571428571428569</v>
      </c>
    </row>
    <row r="67" spans="2:12" x14ac:dyDescent="0.25">
      <c r="B67" s="8"/>
      <c r="C67" s="27"/>
      <c r="D67" s="8"/>
      <c r="E67" s="9">
        <v>3235</v>
      </c>
      <c r="F67" s="14" t="s">
        <v>102</v>
      </c>
      <c r="G67" s="86">
        <v>797</v>
      </c>
      <c r="H67" s="86">
        <v>995</v>
      </c>
      <c r="I67" s="86">
        <v>995</v>
      </c>
      <c r="J67" s="78">
        <v>946</v>
      </c>
      <c r="K67" s="81">
        <f t="shared" si="19"/>
        <v>118.69510664993726</v>
      </c>
      <c r="L67" s="81">
        <f t="shared" si="20"/>
        <v>95.075376884422113</v>
      </c>
    </row>
    <row r="68" spans="2:12" x14ac:dyDescent="0.25">
      <c r="B68" s="8"/>
      <c r="C68" s="27"/>
      <c r="D68" s="8"/>
      <c r="E68" s="9">
        <v>3236</v>
      </c>
      <c r="F68" s="14" t="s">
        <v>103</v>
      </c>
      <c r="G68" s="86">
        <v>2028</v>
      </c>
      <c r="H68" s="86">
        <v>664</v>
      </c>
      <c r="I68" s="86">
        <v>664</v>
      </c>
      <c r="J68" s="78">
        <v>1286</v>
      </c>
      <c r="K68" s="81">
        <f t="shared" si="19"/>
        <v>63.412228796844182</v>
      </c>
      <c r="L68" s="81">
        <f t="shared" si="20"/>
        <v>193.67469879518075</v>
      </c>
    </row>
    <row r="69" spans="2:12" x14ac:dyDescent="0.25">
      <c r="B69" s="8"/>
      <c r="C69" s="27"/>
      <c r="D69" s="8"/>
      <c r="E69" s="9">
        <v>3237</v>
      </c>
      <c r="F69" s="14" t="s">
        <v>104</v>
      </c>
      <c r="G69" s="86">
        <v>837</v>
      </c>
      <c r="H69" s="86">
        <v>730</v>
      </c>
      <c r="I69" s="86">
        <v>730</v>
      </c>
      <c r="J69" s="78">
        <v>1633</v>
      </c>
      <c r="K69" s="81">
        <f t="shared" si="19"/>
        <v>195.10155316606929</v>
      </c>
      <c r="L69" s="81">
        <f t="shared" si="20"/>
        <v>223.69863013698631</v>
      </c>
    </row>
    <row r="70" spans="2:12" x14ac:dyDescent="0.25">
      <c r="B70" s="8"/>
      <c r="C70" s="27"/>
      <c r="D70" s="8"/>
      <c r="E70" s="9">
        <v>3238</v>
      </c>
      <c r="F70" s="14" t="s">
        <v>105</v>
      </c>
      <c r="G70" s="86">
        <v>942</v>
      </c>
      <c r="H70" s="86">
        <v>1195</v>
      </c>
      <c r="I70" s="86">
        <v>1195</v>
      </c>
      <c r="J70" s="78">
        <v>855</v>
      </c>
      <c r="K70" s="81">
        <f t="shared" si="19"/>
        <v>90.764331210191088</v>
      </c>
      <c r="L70" s="81">
        <f t="shared" si="20"/>
        <v>71.54811715481172</v>
      </c>
    </row>
    <row r="71" spans="2:12" x14ac:dyDescent="0.25">
      <c r="B71" s="8"/>
      <c r="C71" s="27"/>
      <c r="D71" s="8"/>
      <c r="E71" s="9">
        <v>3239</v>
      </c>
      <c r="F71" s="14" t="s">
        <v>106</v>
      </c>
      <c r="G71" s="86">
        <v>666</v>
      </c>
      <c r="H71" s="86">
        <v>265</v>
      </c>
      <c r="I71" s="86">
        <v>265</v>
      </c>
      <c r="J71" s="78">
        <v>633</v>
      </c>
      <c r="K71" s="81">
        <f t="shared" si="19"/>
        <v>95.045045045045043</v>
      </c>
      <c r="L71" s="81">
        <f t="shared" si="20"/>
        <v>238.8679245283019</v>
      </c>
    </row>
    <row r="72" spans="2:12" x14ac:dyDescent="0.25">
      <c r="B72" s="8"/>
      <c r="C72" s="8"/>
      <c r="D72" s="8">
        <v>329</v>
      </c>
      <c r="E72" s="8"/>
      <c r="F72" s="65" t="s">
        <v>107</v>
      </c>
      <c r="G72" s="85">
        <f>G73+G75+G76+G74</f>
        <v>2700</v>
      </c>
      <c r="H72" s="85">
        <f t="shared" ref="H72:J72" si="29">H73+H75+H76+H74</f>
        <v>5793</v>
      </c>
      <c r="I72" s="85">
        <f t="shared" si="29"/>
        <v>5793</v>
      </c>
      <c r="J72" s="85">
        <f t="shared" si="29"/>
        <v>1855</v>
      </c>
      <c r="K72" s="80">
        <f t="shared" si="19"/>
        <v>68.703703703703695</v>
      </c>
      <c r="L72" s="80">
        <f t="shared" si="20"/>
        <v>32.021405144139479</v>
      </c>
    </row>
    <row r="73" spans="2:12" x14ac:dyDescent="0.25">
      <c r="B73" s="8"/>
      <c r="C73" s="27"/>
      <c r="D73" s="8"/>
      <c r="E73" s="9">
        <v>3291</v>
      </c>
      <c r="F73" s="59" t="s">
        <v>166</v>
      </c>
      <c r="G73" s="86">
        <v>142</v>
      </c>
      <c r="H73" s="86">
        <v>0</v>
      </c>
      <c r="I73" s="86">
        <v>0</v>
      </c>
      <c r="J73" s="78">
        <v>0</v>
      </c>
      <c r="K73" s="81">
        <f t="shared" si="19"/>
        <v>0</v>
      </c>
      <c r="L73" s="81"/>
    </row>
    <row r="74" spans="2:12" x14ac:dyDescent="0.25">
      <c r="B74" s="8"/>
      <c r="C74" s="27"/>
      <c r="D74" s="8"/>
      <c r="E74" s="9">
        <v>3294</v>
      </c>
      <c r="F74" s="59" t="s">
        <v>108</v>
      </c>
      <c r="G74" s="86">
        <v>133</v>
      </c>
      <c r="H74" s="86">
        <v>133</v>
      </c>
      <c r="I74" s="86">
        <v>133</v>
      </c>
      <c r="J74" s="78">
        <v>108</v>
      </c>
      <c r="K74" s="81">
        <f t="shared" ref="K74" si="30">(J74/G74)*100</f>
        <v>81.203007518796994</v>
      </c>
      <c r="L74" s="81">
        <f t="shared" ref="L74" si="31">(J74/I74)*100</f>
        <v>81.203007518796994</v>
      </c>
    </row>
    <row r="75" spans="2:12" x14ac:dyDescent="0.25">
      <c r="B75" s="8"/>
      <c r="C75" s="27"/>
      <c r="D75" s="8"/>
      <c r="E75" s="9">
        <v>3295</v>
      </c>
      <c r="F75" s="59" t="s">
        <v>109</v>
      </c>
      <c r="G75" s="86">
        <v>735</v>
      </c>
      <c r="H75" s="86">
        <v>1493</v>
      </c>
      <c r="I75" s="86">
        <v>1493</v>
      </c>
      <c r="J75" s="78">
        <v>844</v>
      </c>
      <c r="K75" s="81">
        <f t="shared" si="19"/>
        <v>114.82993197278913</v>
      </c>
      <c r="L75" s="81">
        <f t="shared" si="20"/>
        <v>56.530475552578693</v>
      </c>
    </row>
    <row r="76" spans="2:12" x14ac:dyDescent="0.25">
      <c r="B76" s="8"/>
      <c r="C76" s="27"/>
      <c r="D76" s="8"/>
      <c r="E76" s="9">
        <v>3299</v>
      </c>
      <c r="F76" s="14" t="s">
        <v>110</v>
      </c>
      <c r="G76" s="86">
        <v>1690</v>
      </c>
      <c r="H76" s="86">
        <v>4167</v>
      </c>
      <c r="I76" s="86">
        <v>4167</v>
      </c>
      <c r="J76" s="78">
        <v>903</v>
      </c>
      <c r="K76" s="81">
        <f t="shared" si="19"/>
        <v>53.431952662721891</v>
      </c>
      <c r="L76" s="81">
        <f t="shared" si="20"/>
        <v>21.670266378689703</v>
      </c>
    </row>
    <row r="77" spans="2:12" x14ac:dyDescent="0.25">
      <c r="B77" s="8"/>
      <c r="C77" s="27">
        <v>34</v>
      </c>
      <c r="D77" s="36"/>
      <c r="E77" s="36"/>
      <c r="F77" s="66" t="s">
        <v>111</v>
      </c>
      <c r="G77" s="83">
        <f>G78</f>
        <v>247</v>
      </c>
      <c r="H77" s="83">
        <f t="shared" ref="H77:J77" si="32">H78</f>
        <v>465</v>
      </c>
      <c r="I77" s="83">
        <f t="shared" si="32"/>
        <v>465</v>
      </c>
      <c r="J77" s="83">
        <f t="shared" si="32"/>
        <v>266</v>
      </c>
      <c r="K77" s="79">
        <f t="shared" si="19"/>
        <v>107.69230769230769</v>
      </c>
      <c r="L77" s="79">
        <f t="shared" si="20"/>
        <v>57.204301075268816</v>
      </c>
    </row>
    <row r="78" spans="2:12" x14ac:dyDescent="0.25">
      <c r="B78" s="8"/>
      <c r="C78" s="8"/>
      <c r="D78" s="8">
        <v>343</v>
      </c>
      <c r="E78" s="8"/>
      <c r="F78" s="64" t="s">
        <v>112</v>
      </c>
      <c r="G78" s="85">
        <f>G79</f>
        <v>247</v>
      </c>
      <c r="H78" s="85">
        <f t="shared" ref="H78:J78" si="33">H79</f>
        <v>465</v>
      </c>
      <c r="I78" s="85">
        <f t="shared" si="33"/>
        <v>465</v>
      </c>
      <c r="J78" s="85">
        <f t="shared" si="33"/>
        <v>266</v>
      </c>
      <c r="K78" s="80">
        <f t="shared" si="19"/>
        <v>107.69230769230769</v>
      </c>
      <c r="L78" s="80">
        <f t="shared" si="20"/>
        <v>57.204301075268816</v>
      </c>
    </row>
    <row r="79" spans="2:12" x14ac:dyDescent="0.25">
      <c r="B79" s="8"/>
      <c r="C79" s="27"/>
      <c r="D79" s="8"/>
      <c r="E79" s="9">
        <v>3431</v>
      </c>
      <c r="F79" s="59" t="s">
        <v>113</v>
      </c>
      <c r="G79" s="86">
        <v>247</v>
      </c>
      <c r="H79" s="86">
        <v>465</v>
      </c>
      <c r="I79" s="86">
        <v>465</v>
      </c>
      <c r="J79" s="78">
        <v>266</v>
      </c>
      <c r="K79" s="81">
        <f t="shared" si="19"/>
        <v>107.69230769230769</v>
      </c>
      <c r="L79" s="81">
        <f t="shared" si="20"/>
        <v>57.204301075268816</v>
      </c>
    </row>
    <row r="80" spans="2:12" ht="25.5" x14ac:dyDescent="0.25">
      <c r="B80" s="8"/>
      <c r="C80" s="27">
        <v>37</v>
      </c>
      <c r="D80" s="36"/>
      <c r="E80" s="36"/>
      <c r="F80" s="67" t="s">
        <v>114</v>
      </c>
      <c r="G80" s="83">
        <f>G81</f>
        <v>0</v>
      </c>
      <c r="H80" s="83">
        <f t="shared" ref="H80:J80" si="34">H81</f>
        <v>7300</v>
      </c>
      <c r="I80" s="83">
        <f t="shared" si="34"/>
        <v>7300</v>
      </c>
      <c r="J80" s="83">
        <f t="shared" si="34"/>
        <v>391</v>
      </c>
      <c r="K80" s="79"/>
      <c r="L80" s="79">
        <f t="shared" si="20"/>
        <v>5.3561643835616435</v>
      </c>
    </row>
    <row r="81" spans="2:12" ht="25.5" x14ac:dyDescent="0.25">
      <c r="B81" s="8"/>
      <c r="C81" s="8"/>
      <c r="D81" s="8">
        <v>372</v>
      </c>
      <c r="E81" s="8"/>
      <c r="F81" s="64" t="s">
        <v>115</v>
      </c>
      <c r="G81" s="85">
        <f>G82</f>
        <v>0</v>
      </c>
      <c r="H81" s="85">
        <f t="shared" ref="H81:J81" si="35">H82</f>
        <v>7300</v>
      </c>
      <c r="I81" s="85">
        <f t="shared" si="35"/>
        <v>7300</v>
      </c>
      <c r="J81" s="85">
        <f t="shared" si="35"/>
        <v>391</v>
      </c>
      <c r="K81" s="80"/>
      <c r="L81" s="80">
        <f t="shared" si="20"/>
        <v>5.3561643835616435</v>
      </c>
    </row>
    <row r="82" spans="2:12" x14ac:dyDescent="0.25">
      <c r="B82" s="8"/>
      <c r="C82" s="27"/>
      <c r="D82" s="8"/>
      <c r="E82" s="9">
        <v>3722</v>
      </c>
      <c r="F82" s="59" t="s">
        <v>116</v>
      </c>
      <c r="G82" s="86">
        <v>0</v>
      </c>
      <c r="H82" s="86">
        <v>7300</v>
      </c>
      <c r="I82" s="86">
        <v>7300</v>
      </c>
      <c r="J82" s="78">
        <v>391</v>
      </c>
      <c r="K82" s="81"/>
      <c r="L82" s="81">
        <f t="shared" si="20"/>
        <v>5.3561643835616435</v>
      </c>
    </row>
    <row r="83" spans="2:12" x14ac:dyDescent="0.25">
      <c r="B83" s="8"/>
      <c r="C83" s="8"/>
      <c r="D83" s="9"/>
      <c r="E83" s="9"/>
      <c r="F83" s="9"/>
      <c r="G83" s="85"/>
      <c r="H83" s="85"/>
      <c r="I83" s="85"/>
      <c r="J83" s="77"/>
      <c r="K83" s="80"/>
      <c r="L83" s="80"/>
    </row>
    <row r="84" spans="2:12" x14ac:dyDescent="0.25">
      <c r="B84" s="60">
        <v>4</v>
      </c>
      <c r="C84" s="61"/>
      <c r="D84" s="61"/>
      <c r="E84" s="61"/>
      <c r="F84" s="62" t="s">
        <v>6</v>
      </c>
      <c r="G84" s="84">
        <f>G85+G88+G97</f>
        <v>1063</v>
      </c>
      <c r="H84" s="84">
        <f t="shared" ref="H84:J84" si="36">H85+H88+H97</f>
        <v>127680</v>
      </c>
      <c r="I84" s="84">
        <f t="shared" si="36"/>
        <v>127680</v>
      </c>
      <c r="J84" s="84">
        <f t="shared" si="36"/>
        <v>162</v>
      </c>
      <c r="K84" s="79">
        <f t="shared" si="19"/>
        <v>15.23988711194732</v>
      </c>
      <c r="L84" s="79">
        <f t="shared" si="20"/>
        <v>0.12687969924812031</v>
      </c>
    </row>
    <row r="85" spans="2:12" ht="25.5" x14ac:dyDescent="0.25">
      <c r="B85" s="12"/>
      <c r="C85" s="7">
        <v>41</v>
      </c>
      <c r="D85" s="7"/>
      <c r="E85" s="7"/>
      <c r="F85" s="25" t="s">
        <v>7</v>
      </c>
      <c r="G85" s="83">
        <f>G86</f>
        <v>0</v>
      </c>
      <c r="H85" s="83">
        <f t="shared" ref="H85:J85" si="37">H86</f>
        <v>0</v>
      </c>
      <c r="I85" s="83">
        <f t="shared" si="37"/>
        <v>0</v>
      </c>
      <c r="J85" s="83">
        <f t="shared" si="37"/>
        <v>0</v>
      </c>
      <c r="K85" s="79"/>
      <c r="L85" s="79"/>
    </row>
    <row r="86" spans="2:12" x14ac:dyDescent="0.25">
      <c r="B86" s="12"/>
      <c r="C86" s="12"/>
      <c r="D86" s="8">
        <v>411</v>
      </c>
      <c r="E86" s="8"/>
      <c r="F86" s="8" t="s">
        <v>36</v>
      </c>
      <c r="G86" s="85">
        <f>G87</f>
        <v>0</v>
      </c>
      <c r="H86" s="85">
        <f t="shared" ref="H86:J86" si="38">H87</f>
        <v>0</v>
      </c>
      <c r="I86" s="85">
        <f t="shared" si="38"/>
        <v>0</v>
      </c>
      <c r="J86" s="85">
        <f t="shared" si="38"/>
        <v>0</v>
      </c>
      <c r="K86" s="80"/>
      <c r="L86" s="80"/>
    </row>
    <row r="87" spans="2:12" x14ac:dyDescent="0.25">
      <c r="B87" s="12"/>
      <c r="C87" s="12"/>
      <c r="D87" s="8"/>
      <c r="E87" s="9">
        <v>4111</v>
      </c>
      <c r="F87" s="9" t="s">
        <v>37</v>
      </c>
      <c r="G87" s="86">
        <v>0</v>
      </c>
      <c r="H87" s="86">
        <v>0</v>
      </c>
      <c r="I87" s="76">
        <v>0</v>
      </c>
      <c r="J87" s="78">
        <v>0</v>
      </c>
      <c r="K87" s="81"/>
      <c r="L87" s="81"/>
    </row>
    <row r="88" spans="2:12" ht="25.5" x14ac:dyDescent="0.25">
      <c r="B88" s="12"/>
      <c r="C88" s="7">
        <v>42</v>
      </c>
      <c r="D88" s="7"/>
      <c r="E88" s="7"/>
      <c r="F88" s="67" t="s">
        <v>118</v>
      </c>
      <c r="G88" s="83">
        <f>G89+G91+G95</f>
        <v>1063</v>
      </c>
      <c r="H88" s="83">
        <f t="shared" ref="H88:I88" si="39">H89+H91+H95</f>
        <v>123698</v>
      </c>
      <c r="I88" s="83">
        <f t="shared" si="39"/>
        <v>123698</v>
      </c>
      <c r="J88" s="83">
        <f>J89+J91+J95</f>
        <v>117</v>
      </c>
      <c r="K88" s="79">
        <f t="shared" si="19"/>
        <v>11.006585136406397</v>
      </c>
      <c r="L88" s="79">
        <f t="shared" si="20"/>
        <v>9.4585199437339326E-2</v>
      </c>
    </row>
    <row r="89" spans="2:12" x14ac:dyDescent="0.25">
      <c r="B89" s="12"/>
      <c r="C89" s="12"/>
      <c r="D89" s="8">
        <v>421</v>
      </c>
      <c r="E89" s="8"/>
      <c r="F89" s="8" t="s">
        <v>120</v>
      </c>
      <c r="G89" s="85">
        <f>G90</f>
        <v>0</v>
      </c>
      <c r="H89" s="85">
        <f t="shared" ref="H89:J89" si="40">H90</f>
        <v>119451</v>
      </c>
      <c r="I89" s="85">
        <f t="shared" si="40"/>
        <v>119451</v>
      </c>
      <c r="J89" s="85">
        <f t="shared" si="40"/>
        <v>0</v>
      </c>
      <c r="K89" s="80"/>
      <c r="L89" s="80">
        <f t="shared" si="20"/>
        <v>0</v>
      </c>
    </row>
    <row r="90" spans="2:12" x14ac:dyDescent="0.25">
      <c r="B90" s="12"/>
      <c r="C90" s="12"/>
      <c r="D90" s="8"/>
      <c r="E90" s="9">
        <v>4212</v>
      </c>
      <c r="F90" s="9" t="s">
        <v>119</v>
      </c>
      <c r="G90" s="86">
        <v>0</v>
      </c>
      <c r="H90" s="86">
        <v>119451</v>
      </c>
      <c r="I90" s="76">
        <v>119451</v>
      </c>
      <c r="J90" s="78">
        <v>0</v>
      </c>
      <c r="K90" s="81"/>
      <c r="L90" s="81">
        <f t="shared" si="20"/>
        <v>0</v>
      </c>
    </row>
    <row r="91" spans="2:12" x14ac:dyDescent="0.25">
      <c r="B91" s="12"/>
      <c r="C91" s="12"/>
      <c r="D91" s="8">
        <v>422</v>
      </c>
      <c r="E91" s="8"/>
      <c r="F91" s="8" t="s">
        <v>121</v>
      </c>
      <c r="G91" s="85">
        <f>G93+G94+G92</f>
        <v>1063</v>
      </c>
      <c r="H91" s="85">
        <f>H93+H94+H92</f>
        <v>3982</v>
      </c>
      <c r="I91" s="85">
        <f t="shared" ref="I91:J91" si="41">I93+I94+I92</f>
        <v>3982</v>
      </c>
      <c r="J91" s="85">
        <f t="shared" si="41"/>
        <v>100</v>
      </c>
      <c r="K91" s="80">
        <f t="shared" si="19"/>
        <v>9.4073377234242717</v>
      </c>
      <c r="L91" s="80">
        <f t="shared" si="20"/>
        <v>2.5113008538422901</v>
      </c>
    </row>
    <row r="92" spans="2:12" x14ac:dyDescent="0.25">
      <c r="B92" s="12"/>
      <c r="C92" s="12"/>
      <c r="D92" s="8"/>
      <c r="E92" s="9">
        <v>4221</v>
      </c>
      <c r="F92" s="9" t="s">
        <v>165</v>
      </c>
      <c r="G92" s="86">
        <v>1063</v>
      </c>
      <c r="H92" s="86">
        <v>0</v>
      </c>
      <c r="I92" s="76">
        <v>0</v>
      </c>
      <c r="J92" s="78">
        <v>100</v>
      </c>
      <c r="K92" s="81">
        <f t="shared" ref="K92" si="42">(J92/G92)*100</f>
        <v>9.4073377234242717</v>
      </c>
      <c r="L92" s="81"/>
    </row>
    <row r="93" spans="2:12" x14ac:dyDescent="0.25">
      <c r="B93" s="12"/>
      <c r="C93" s="12"/>
      <c r="D93" s="8"/>
      <c r="E93" s="9">
        <v>4222</v>
      </c>
      <c r="F93" s="9" t="s">
        <v>122</v>
      </c>
      <c r="G93" s="86">
        <v>0</v>
      </c>
      <c r="H93" s="86">
        <v>0</v>
      </c>
      <c r="I93" s="76">
        <v>0</v>
      </c>
      <c r="J93" s="78">
        <v>0</v>
      </c>
      <c r="K93" s="81"/>
      <c r="L93" s="81"/>
    </row>
    <row r="94" spans="2:12" x14ac:dyDescent="0.25">
      <c r="B94" s="12"/>
      <c r="C94" s="12"/>
      <c r="D94" s="8"/>
      <c r="E94" s="9">
        <v>4227</v>
      </c>
      <c r="F94" s="9" t="s">
        <v>123</v>
      </c>
      <c r="G94" s="86">
        <v>0</v>
      </c>
      <c r="H94" s="86">
        <v>3982</v>
      </c>
      <c r="I94" s="76">
        <v>3982</v>
      </c>
      <c r="J94" s="78">
        <v>0</v>
      </c>
      <c r="K94" s="81"/>
      <c r="L94" s="81">
        <f t="shared" si="20"/>
        <v>0</v>
      </c>
    </row>
    <row r="95" spans="2:12" x14ac:dyDescent="0.25">
      <c r="B95" s="12"/>
      <c r="C95" s="12"/>
      <c r="D95" s="8">
        <v>424</v>
      </c>
      <c r="E95" s="8"/>
      <c r="F95" s="8" t="s">
        <v>124</v>
      </c>
      <c r="G95" s="85">
        <f>G96</f>
        <v>0</v>
      </c>
      <c r="H95" s="85">
        <f t="shared" ref="H95:J95" si="43">H96</f>
        <v>265</v>
      </c>
      <c r="I95" s="85">
        <f t="shared" si="43"/>
        <v>265</v>
      </c>
      <c r="J95" s="85">
        <f t="shared" si="43"/>
        <v>17</v>
      </c>
      <c r="K95" s="80"/>
      <c r="L95" s="80">
        <f t="shared" si="20"/>
        <v>6.4150943396226419</v>
      </c>
    </row>
    <row r="96" spans="2:12" x14ac:dyDescent="0.25">
      <c r="B96" s="12"/>
      <c r="C96" s="12"/>
      <c r="D96" s="8"/>
      <c r="E96" s="9">
        <v>4241</v>
      </c>
      <c r="F96" s="9" t="s">
        <v>125</v>
      </c>
      <c r="G96" s="86">
        <v>0</v>
      </c>
      <c r="H96" s="86">
        <v>265</v>
      </c>
      <c r="I96" s="76">
        <v>265</v>
      </c>
      <c r="J96" s="78">
        <v>17</v>
      </c>
      <c r="K96" s="81"/>
      <c r="L96" s="81">
        <f t="shared" si="20"/>
        <v>6.4150943396226419</v>
      </c>
    </row>
    <row r="97" spans="2:12" ht="25.5" x14ac:dyDescent="0.25">
      <c r="B97" s="12"/>
      <c r="C97" s="7">
        <v>43</v>
      </c>
      <c r="D97" s="7"/>
      <c r="E97" s="7"/>
      <c r="F97" s="67" t="s">
        <v>118</v>
      </c>
      <c r="G97" s="83">
        <f>G98</f>
        <v>0</v>
      </c>
      <c r="H97" s="83">
        <f t="shared" ref="H97:J97" si="44">H98</f>
        <v>3982</v>
      </c>
      <c r="I97" s="83">
        <f t="shared" si="44"/>
        <v>3982</v>
      </c>
      <c r="J97" s="83">
        <f t="shared" si="44"/>
        <v>45</v>
      </c>
      <c r="K97" s="79"/>
      <c r="L97" s="79">
        <f t="shared" si="20"/>
        <v>1.1300853842290306</v>
      </c>
    </row>
    <row r="98" spans="2:12" x14ac:dyDescent="0.25">
      <c r="B98" s="12"/>
      <c r="C98" s="12"/>
      <c r="D98" s="8">
        <v>431</v>
      </c>
      <c r="E98" s="8"/>
      <c r="F98" s="8" t="s">
        <v>126</v>
      </c>
      <c r="G98" s="85">
        <f>G99</f>
        <v>0</v>
      </c>
      <c r="H98" s="85">
        <f t="shared" ref="H98:J98" si="45">H99</f>
        <v>3982</v>
      </c>
      <c r="I98" s="85">
        <f t="shared" si="45"/>
        <v>3982</v>
      </c>
      <c r="J98" s="85">
        <f t="shared" si="45"/>
        <v>45</v>
      </c>
      <c r="K98" s="80"/>
      <c r="L98" s="80">
        <f t="shared" si="20"/>
        <v>1.1300853842290306</v>
      </c>
    </row>
    <row r="99" spans="2:12" x14ac:dyDescent="0.25">
      <c r="B99" s="12"/>
      <c r="C99" s="12"/>
      <c r="D99" s="8"/>
      <c r="E99" s="9">
        <v>4312</v>
      </c>
      <c r="F99" s="9" t="s">
        <v>126</v>
      </c>
      <c r="G99" s="86">
        <v>0</v>
      </c>
      <c r="H99" s="86">
        <v>3982</v>
      </c>
      <c r="I99" s="76">
        <v>3982</v>
      </c>
      <c r="J99" s="78">
        <v>45</v>
      </c>
      <c r="K99" s="81"/>
      <c r="L99" s="81">
        <f t="shared" si="20"/>
        <v>1.1300853842290306</v>
      </c>
    </row>
  </sheetData>
  <mergeCells count="7">
    <mergeCell ref="B8:F8"/>
    <mergeCell ref="B9:F9"/>
    <mergeCell ref="B38:F38"/>
    <mergeCell ref="B39:F39"/>
    <mergeCell ref="B2:L2"/>
    <mergeCell ref="B4:L4"/>
    <mergeCell ref="B6:L6"/>
  </mergeCells>
  <pageMargins left="0.7" right="0.7" top="0.75" bottom="0.75" header="0.3" footer="0.3"/>
  <pageSetup paperSize="9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"/>
  <sheetViews>
    <sheetView workbookViewId="0">
      <selection activeCell="A6" sqref="A6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20"/>
      <c r="C1" s="20"/>
      <c r="D1" s="20"/>
      <c r="E1" s="20"/>
      <c r="F1" s="3"/>
      <c r="G1" s="3"/>
      <c r="H1" s="3"/>
    </row>
    <row r="2" spans="2:8" ht="15.75" customHeight="1" x14ac:dyDescent="0.25">
      <c r="B2" s="92" t="s">
        <v>44</v>
      </c>
      <c r="C2" s="92"/>
      <c r="D2" s="92"/>
      <c r="E2" s="92"/>
      <c r="F2" s="92"/>
      <c r="G2" s="92"/>
      <c r="H2" s="92"/>
    </row>
    <row r="3" spans="2:8" ht="18" x14ac:dyDescent="0.25">
      <c r="B3" s="20"/>
      <c r="C3" s="20"/>
      <c r="D3" s="20"/>
      <c r="E3" s="20"/>
      <c r="F3" s="3"/>
      <c r="G3" s="3"/>
      <c r="H3" s="3"/>
    </row>
    <row r="4" spans="2:8" ht="25.5" x14ac:dyDescent="0.25">
      <c r="B4" s="43" t="s">
        <v>8</v>
      </c>
      <c r="C4" s="43" t="s">
        <v>68</v>
      </c>
      <c r="D4" s="43" t="s">
        <v>49</v>
      </c>
      <c r="E4" s="43" t="s">
        <v>46</v>
      </c>
      <c r="F4" s="43" t="s">
        <v>69</v>
      </c>
      <c r="G4" s="43" t="s">
        <v>21</v>
      </c>
      <c r="H4" s="43" t="s">
        <v>47</v>
      </c>
    </row>
    <row r="5" spans="2:8" x14ac:dyDescent="0.25">
      <c r="B5" s="43">
        <v>1</v>
      </c>
      <c r="C5" s="43">
        <v>2</v>
      </c>
      <c r="D5" s="43">
        <v>3</v>
      </c>
      <c r="E5" s="43">
        <v>4</v>
      </c>
      <c r="F5" s="43">
        <v>5</v>
      </c>
      <c r="G5" s="43" t="s">
        <v>23</v>
      </c>
      <c r="H5" s="43" t="s">
        <v>24</v>
      </c>
    </row>
    <row r="6" spans="2:8" ht="15.75" customHeight="1" x14ac:dyDescent="0.25">
      <c r="B6" s="53" t="s">
        <v>38</v>
      </c>
      <c r="C6" s="54">
        <f>C7+C10+C12</f>
        <v>318420</v>
      </c>
      <c r="D6" s="54">
        <f t="shared" ref="D6:F6" si="0">D7+D10+D12</f>
        <v>920579</v>
      </c>
      <c r="E6" s="54">
        <f t="shared" si="0"/>
        <v>920579</v>
      </c>
      <c r="F6" s="54">
        <f t="shared" si="0"/>
        <v>357244</v>
      </c>
      <c r="G6" s="82">
        <f>(F6/C6)*100</f>
        <v>112.19270146347591</v>
      </c>
      <c r="H6" s="82">
        <f>(F6/E6)*100</f>
        <v>38.806446812277926</v>
      </c>
    </row>
    <row r="7" spans="2:8" ht="15.75" customHeight="1" x14ac:dyDescent="0.25">
      <c r="B7" s="7" t="s">
        <v>9</v>
      </c>
      <c r="C7" s="52">
        <f>C8+C9</f>
        <v>0</v>
      </c>
      <c r="D7" s="52">
        <f t="shared" ref="D7:E7" si="1">D8+D9</f>
        <v>0</v>
      </c>
      <c r="E7" s="52">
        <f t="shared" si="1"/>
        <v>0</v>
      </c>
      <c r="F7" s="52">
        <f>F8+F9</f>
        <v>0</v>
      </c>
      <c r="G7" s="79">
        <v>0</v>
      </c>
      <c r="H7" s="79">
        <v>0</v>
      </c>
    </row>
    <row r="8" spans="2:8" ht="25.5" x14ac:dyDescent="0.25">
      <c r="B8" s="14" t="s">
        <v>10</v>
      </c>
      <c r="C8" s="51"/>
      <c r="D8" s="51"/>
      <c r="E8" s="51"/>
      <c r="F8" s="55"/>
      <c r="G8" s="81"/>
      <c r="H8" s="81"/>
    </row>
    <row r="9" spans="2:8" x14ac:dyDescent="0.25">
      <c r="B9" s="35" t="s">
        <v>11</v>
      </c>
      <c r="C9" s="51"/>
      <c r="D9" s="51"/>
      <c r="E9" s="51"/>
      <c r="F9" s="55"/>
      <c r="G9" s="81"/>
      <c r="H9" s="81"/>
    </row>
    <row r="10" spans="2:8" x14ac:dyDescent="0.25">
      <c r="B10" s="7" t="s">
        <v>12</v>
      </c>
      <c r="C10" s="52">
        <f>C11</f>
        <v>0</v>
      </c>
      <c r="D10" s="52">
        <f t="shared" ref="D10:F10" si="2">D11</f>
        <v>0</v>
      </c>
      <c r="E10" s="52">
        <f t="shared" si="2"/>
        <v>0</v>
      </c>
      <c r="F10" s="52">
        <f t="shared" si="2"/>
        <v>0</v>
      </c>
      <c r="G10" s="79">
        <v>0</v>
      </c>
      <c r="H10" s="79">
        <v>0</v>
      </c>
    </row>
    <row r="11" spans="2:8" ht="25.5" x14ac:dyDescent="0.25">
      <c r="B11" s="34" t="s">
        <v>13</v>
      </c>
      <c r="C11" s="51"/>
      <c r="D11" s="51"/>
      <c r="E11" s="68"/>
      <c r="F11" s="55"/>
      <c r="G11" s="81"/>
      <c r="H11" s="81"/>
    </row>
    <row r="12" spans="2:8" x14ac:dyDescent="0.25">
      <c r="B12" s="7" t="s">
        <v>128</v>
      </c>
      <c r="C12" s="52">
        <f>C13+C14</f>
        <v>318420</v>
      </c>
      <c r="D12" s="52">
        <f t="shared" ref="D12:F12" si="3">D13+D14</f>
        <v>920579</v>
      </c>
      <c r="E12" s="52">
        <f t="shared" si="3"/>
        <v>920579</v>
      </c>
      <c r="F12" s="52">
        <f t="shared" si="3"/>
        <v>357244</v>
      </c>
      <c r="G12" s="79">
        <f t="shared" ref="G12:G14" si="4">(F12/C12)*100</f>
        <v>112.19270146347591</v>
      </c>
      <c r="H12" s="79">
        <f t="shared" ref="H12:H14" si="5">(F12/E12)*100</f>
        <v>38.806446812277926</v>
      </c>
    </row>
    <row r="13" spans="2:8" x14ac:dyDescent="0.25">
      <c r="B13" s="63" t="s">
        <v>129</v>
      </c>
      <c r="C13" s="55">
        <v>307329</v>
      </c>
      <c r="D13" s="55">
        <v>876117</v>
      </c>
      <c r="E13" s="55">
        <v>876117</v>
      </c>
      <c r="F13" s="55">
        <v>341092</v>
      </c>
      <c r="G13" s="81">
        <f t="shared" si="4"/>
        <v>110.98594665651468</v>
      </c>
      <c r="H13" s="81">
        <f t="shared" si="5"/>
        <v>38.932243067992061</v>
      </c>
    </row>
    <row r="14" spans="2:8" x14ac:dyDescent="0.25">
      <c r="B14" s="63" t="s">
        <v>130</v>
      </c>
      <c r="C14" s="55">
        <v>11091</v>
      </c>
      <c r="D14" s="55">
        <v>44462</v>
      </c>
      <c r="E14" s="55">
        <v>44462</v>
      </c>
      <c r="F14" s="55">
        <v>16152</v>
      </c>
      <c r="G14" s="81">
        <f t="shared" si="4"/>
        <v>145.63159318366243</v>
      </c>
      <c r="H14" s="81">
        <f t="shared" si="5"/>
        <v>36.327650578021682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65"/>
  <sheetViews>
    <sheetView workbookViewId="0">
      <selection activeCell="A7" sqref="A7"/>
    </sheetView>
  </sheetViews>
  <sheetFormatPr defaultRowHeight="15" x14ac:dyDescent="0.25"/>
  <cols>
    <col min="2" max="2" width="23.28515625" customWidth="1"/>
    <col min="3" max="3" width="37.7109375" customWidth="1"/>
    <col min="4" max="7" width="25.28515625" customWidth="1"/>
    <col min="8" max="9" width="15.7109375" customWidth="1"/>
  </cols>
  <sheetData>
    <row r="1" spans="2:9" ht="18" x14ac:dyDescent="0.25">
      <c r="B1" s="20"/>
      <c r="C1" s="20"/>
      <c r="D1" s="20"/>
      <c r="E1" s="20"/>
      <c r="F1" s="20"/>
      <c r="G1" s="3"/>
      <c r="H1" s="3"/>
      <c r="I1" s="3"/>
    </row>
    <row r="2" spans="2:9" ht="15.75" customHeight="1" x14ac:dyDescent="0.25">
      <c r="B2" s="92" t="s">
        <v>159</v>
      </c>
      <c r="C2" s="92"/>
      <c r="D2" s="92"/>
      <c r="E2" s="92"/>
      <c r="F2" s="92"/>
      <c r="G2" s="92"/>
      <c r="H2" s="92"/>
      <c r="I2" s="92"/>
    </row>
    <row r="3" spans="2:9" ht="15.75" customHeight="1" x14ac:dyDescent="0.25">
      <c r="C3" s="69"/>
      <c r="D3" s="69"/>
      <c r="E3" s="69"/>
      <c r="F3" s="69"/>
      <c r="G3" s="69"/>
      <c r="H3" s="69"/>
      <c r="I3" s="69"/>
    </row>
    <row r="4" spans="2:9" ht="15.75" customHeight="1" x14ac:dyDescent="0.25">
      <c r="B4" s="122" t="s">
        <v>160</v>
      </c>
      <c r="C4" s="122"/>
      <c r="D4" s="122"/>
      <c r="E4" s="122"/>
      <c r="F4" s="122"/>
      <c r="G4" s="122"/>
      <c r="H4" s="122"/>
      <c r="I4" s="122"/>
    </row>
    <row r="5" spans="2:9" ht="18" x14ac:dyDescent="0.25">
      <c r="B5" s="20"/>
      <c r="C5" s="20"/>
      <c r="D5" s="20"/>
      <c r="E5" s="20"/>
      <c r="F5" s="20"/>
      <c r="G5" s="3"/>
      <c r="H5" s="3"/>
      <c r="I5" s="3"/>
    </row>
    <row r="6" spans="2:9" ht="25.5" x14ac:dyDescent="0.25">
      <c r="B6" s="43" t="s">
        <v>157</v>
      </c>
      <c r="C6" s="43" t="s">
        <v>158</v>
      </c>
      <c r="D6" s="43" t="s">
        <v>59</v>
      </c>
      <c r="E6" s="43" t="s">
        <v>49</v>
      </c>
      <c r="F6" s="43" t="s">
        <v>46</v>
      </c>
      <c r="G6" s="43" t="s">
        <v>60</v>
      </c>
      <c r="H6" s="43" t="s">
        <v>21</v>
      </c>
      <c r="I6" s="43" t="s">
        <v>47</v>
      </c>
    </row>
    <row r="7" spans="2:9" x14ac:dyDescent="0.25">
      <c r="B7" s="119">
        <v>1</v>
      </c>
      <c r="C7" s="121"/>
      <c r="D7" s="43">
        <v>2</v>
      </c>
      <c r="E7" s="43">
        <v>3</v>
      </c>
      <c r="F7" s="43">
        <v>4</v>
      </c>
      <c r="G7" s="43">
        <v>5</v>
      </c>
      <c r="H7" s="43" t="s">
        <v>23</v>
      </c>
      <c r="I7" s="43" t="s">
        <v>24</v>
      </c>
    </row>
    <row r="8" spans="2:9" x14ac:dyDescent="0.25">
      <c r="B8" s="72" t="s">
        <v>131</v>
      </c>
      <c r="C8" s="72" t="s">
        <v>132</v>
      </c>
      <c r="D8" s="87"/>
      <c r="E8" s="88"/>
      <c r="F8" s="89"/>
      <c r="G8" s="77"/>
      <c r="H8" s="80"/>
      <c r="I8" s="80"/>
    </row>
    <row r="9" spans="2:9" x14ac:dyDescent="0.25">
      <c r="B9" s="72" t="s">
        <v>133</v>
      </c>
      <c r="C9" s="72" t="s">
        <v>134</v>
      </c>
      <c r="D9" s="87"/>
      <c r="E9" s="88"/>
      <c r="F9" s="88"/>
      <c r="G9" s="77"/>
      <c r="H9" s="80"/>
      <c r="I9" s="80"/>
    </row>
    <row r="10" spans="2:9" x14ac:dyDescent="0.25">
      <c r="B10" s="73" t="s">
        <v>135</v>
      </c>
      <c r="C10" s="73" t="s">
        <v>136</v>
      </c>
      <c r="D10" s="90"/>
      <c r="E10" s="88"/>
      <c r="F10" s="88"/>
      <c r="G10" s="77"/>
      <c r="H10" s="80"/>
      <c r="I10" s="80"/>
    </row>
    <row r="11" spans="2:9" x14ac:dyDescent="0.25">
      <c r="B11" s="72">
        <v>3</v>
      </c>
      <c r="C11" s="72" t="s">
        <v>4</v>
      </c>
      <c r="D11" s="87">
        <f>D12+D13</f>
        <v>0</v>
      </c>
      <c r="E11" s="87">
        <f t="shared" ref="E11:G11" si="0">E12+E13</f>
        <v>1792</v>
      </c>
      <c r="F11" s="87">
        <f t="shared" si="0"/>
        <v>1792</v>
      </c>
      <c r="G11" s="87">
        <f t="shared" si="0"/>
        <v>165</v>
      </c>
      <c r="H11" s="79"/>
      <c r="I11" s="79">
        <f t="shared" ref="I11:I64" si="1">(G11/F11)*100</f>
        <v>9.2075892857142865</v>
      </c>
    </row>
    <row r="12" spans="2:9" x14ac:dyDescent="0.25">
      <c r="B12" s="74">
        <v>31</v>
      </c>
      <c r="C12" s="74" t="s">
        <v>5</v>
      </c>
      <c r="D12" s="89">
        <v>0</v>
      </c>
      <c r="E12" s="88">
        <v>0</v>
      </c>
      <c r="F12" s="88">
        <v>0</v>
      </c>
      <c r="G12" s="77">
        <v>0</v>
      </c>
      <c r="H12" s="80"/>
      <c r="I12" s="80"/>
    </row>
    <row r="13" spans="2:9" x14ac:dyDescent="0.25">
      <c r="B13" s="74">
        <v>32</v>
      </c>
      <c r="C13" s="74" t="s">
        <v>17</v>
      </c>
      <c r="D13" s="89">
        <f>D14</f>
        <v>0</v>
      </c>
      <c r="E13" s="89">
        <f t="shared" ref="E13:G13" si="2">E14</f>
        <v>1792</v>
      </c>
      <c r="F13" s="89">
        <f t="shared" si="2"/>
        <v>1792</v>
      </c>
      <c r="G13" s="89">
        <f t="shared" si="2"/>
        <v>165</v>
      </c>
      <c r="H13" s="80"/>
      <c r="I13" s="80">
        <f t="shared" si="1"/>
        <v>9.2075892857142865</v>
      </c>
    </row>
    <row r="14" spans="2:9" x14ac:dyDescent="0.25">
      <c r="B14" s="70">
        <v>32222</v>
      </c>
      <c r="C14" s="73" t="s">
        <v>94</v>
      </c>
      <c r="D14" s="90">
        <v>0</v>
      </c>
      <c r="E14" s="91">
        <v>1792</v>
      </c>
      <c r="F14" s="90">
        <v>1792</v>
      </c>
      <c r="G14" s="78">
        <v>165</v>
      </c>
      <c r="H14" s="81"/>
      <c r="I14" s="81">
        <f t="shared" si="1"/>
        <v>9.2075892857142865</v>
      </c>
    </row>
    <row r="15" spans="2:9" x14ac:dyDescent="0.25">
      <c r="B15" s="72" t="s">
        <v>131</v>
      </c>
      <c r="C15" s="72" t="s">
        <v>137</v>
      </c>
      <c r="D15" s="87"/>
      <c r="E15" s="88"/>
      <c r="F15" s="89"/>
      <c r="G15" s="77"/>
      <c r="H15" s="80"/>
      <c r="I15" s="80"/>
    </row>
    <row r="16" spans="2:9" ht="25.5" x14ac:dyDescent="0.25">
      <c r="B16" s="72" t="s">
        <v>138</v>
      </c>
      <c r="C16" s="72" t="s">
        <v>134</v>
      </c>
      <c r="D16" s="87"/>
      <c r="E16" s="88"/>
      <c r="F16" s="89"/>
      <c r="G16" s="77"/>
      <c r="H16" s="80"/>
      <c r="I16" s="80"/>
    </row>
    <row r="17" spans="2:9" x14ac:dyDescent="0.25">
      <c r="B17" s="73" t="s">
        <v>139</v>
      </c>
      <c r="C17" s="73" t="s">
        <v>140</v>
      </c>
      <c r="D17" s="90"/>
      <c r="E17" s="88"/>
      <c r="F17" s="89"/>
      <c r="G17" s="77"/>
      <c r="H17" s="80"/>
      <c r="I17" s="80"/>
    </row>
    <row r="18" spans="2:9" x14ac:dyDescent="0.25">
      <c r="B18" s="72">
        <v>3</v>
      </c>
      <c r="C18" s="72" t="s">
        <v>4</v>
      </c>
      <c r="D18" s="87">
        <f>D19+D23</f>
        <v>637</v>
      </c>
      <c r="E18" s="87">
        <f t="shared" ref="E18:G18" si="3">E19+E23</f>
        <v>1275</v>
      </c>
      <c r="F18" s="87">
        <f t="shared" si="3"/>
        <v>1275</v>
      </c>
      <c r="G18" s="87">
        <f t="shared" si="3"/>
        <v>637</v>
      </c>
      <c r="H18" s="79">
        <f t="shared" ref="H18:H52" si="4">(G18/D18)*100</f>
        <v>100</v>
      </c>
      <c r="I18" s="79">
        <f t="shared" si="1"/>
        <v>49.96078431372549</v>
      </c>
    </row>
    <row r="19" spans="2:9" ht="15.75" customHeight="1" x14ac:dyDescent="0.25">
      <c r="B19" s="74">
        <v>31</v>
      </c>
      <c r="C19" s="74" t="s">
        <v>5</v>
      </c>
      <c r="D19" s="89">
        <f>D20+D21+D22</f>
        <v>637</v>
      </c>
      <c r="E19" s="89">
        <f t="shared" ref="E19:G19" si="5">E20+E21+E22</f>
        <v>1275</v>
      </c>
      <c r="F19" s="89">
        <f t="shared" si="5"/>
        <v>1275</v>
      </c>
      <c r="G19" s="89">
        <f t="shared" si="5"/>
        <v>637</v>
      </c>
      <c r="H19" s="80">
        <f t="shared" si="4"/>
        <v>100</v>
      </c>
      <c r="I19" s="80">
        <f t="shared" si="1"/>
        <v>49.96078431372549</v>
      </c>
    </row>
    <row r="20" spans="2:9" ht="15.75" customHeight="1" x14ac:dyDescent="0.25">
      <c r="B20" s="70">
        <v>3111</v>
      </c>
      <c r="C20" s="73" t="s">
        <v>33</v>
      </c>
      <c r="D20" s="90">
        <v>438</v>
      </c>
      <c r="E20" s="91">
        <v>1088</v>
      </c>
      <c r="F20" s="91">
        <v>1088</v>
      </c>
      <c r="G20" s="78">
        <v>438</v>
      </c>
      <c r="H20" s="81">
        <f t="shared" si="4"/>
        <v>100</v>
      </c>
      <c r="I20" s="81">
        <f t="shared" si="1"/>
        <v>40.257352941176471</v>
      </c>
    </row>
    <row r="21" spans="2:9" x14ac:dyDescent="0.25">
      <c r="B21" s="70">
        <v>3131</v>
      </c>
      <c r="C21" s="73" t="s">
        <v>141</v>
      </c>
      <c r="D21" s="90">
        <v>109</v>
      </c>
      <c r="E21" s="91">
        <v>106</v>
      </c>
      <c r="F21" s="91">
        <v>106</v>
      </c>
      <c r="G21" s="78">
        <v>109</v>
      </c>
      <c r="H21" s="81">
        <f t="shared" si="4"/>
        <v>100</v>
      </c>
      <c r="I21" s="81">
        <f t="shared" si="1"/>
        <v>102.8301886792453</v>
      </c>
    </row>
    <row r="22" spans="2:9" x14ac:dyDescent="0.25">
      <c r="B22" s="70">
        <v>3132</v>
      </c>
      <c r="C22" s="75" t="s">
        <v>142</v>
      </c>
      <c r="D22" s="90">
        <v>90</v>
      </c>
      <c r="E22" s="91">
        <v>81</v>
      </c>
      <c r="F22" s="91">
        <v>81</v>
      </c>
      <c r="G22" s="78">
        <v>90</v>
      </c>
      <c r="H22" s="81">
        <f t="shared" si="4"/>
        <v>100</v>
      </c>
      <c r="I22" s="81">
        <f t="shared" si="1"/>
        <v>111.11111111111111</v>
      </c>
    </row>
    <row r="23" spans="2:9" x14ac:dyDescent="0.25">
      <c r="B23" s="74">
        <v>32</v>
      </c>
      <c r="C23" s="74" t="s">
        <v>17</v>
      </c>
      <c r="D23" s="90"/>
      <c r="E23" s="91"/>
      <c r="F23" s="91"/>
      <c r="G23" s="78"/>
      <c r="H23" s="81"/>
      <c r="I23" s="81"/>
    </row>
    <row r="24" spans="2:9" x14ac:dyDescent="0.25">
      <c r="B24" s="72" t="s">
        <v>143</v>
      </c>
      <c r="C24" s="72" t="s">
        <v>144</v>
      </c>
      <c r="D24" s="87"/>
      <c r="E24" s="88"/>
      <c r="F24" s="89"/>
      <c r="G24" s="77"/>
      <c r="H24" s="80"/>
      <c r="I24" s="80"/>
    </row>
    <row r="25" spans="2:9" ht="25.5" x14ac:dyDescent="0.25">
      <c r="B25" s="72" t="s">
        <v>145</v>
      </c>
      <c r="C25" s="72" t="s">
        <v>134</v>
      </c>
      <c r="D25" s="87"/>
      <c r="E25" s="88"/>
      <c r="F25" s="89"/>
      <c r="G25" s="77"/>
      <c r="H25" s="80"/>
      <c r="I25" s="80"/>
    </row>
    <row r="26" spans="2:9" x14ac:dyDescent="0.25">
      <c r="B26" s="73" t="s">
        <v>146</v>
      </c>
      <c r="C26" s="73" t="s">
        <v>144</v>
      </c>
      <c r="D26" s="90"/>
      <c r="E26" s="88"/>
      <c r="F26" s="89"/>
      <c r="G26" s="77"/>
      <c r="H26" s="80"/>
      <c r="I26" s="80"/>
    </row>
    <row r="27" spans="2:9" x14ac:dyDescent="0.25">
      <c r="B27" s="72">
        <v>3</v>
      </c>
      <c r="C27" s="72" t="s">
        <v>4</v>
      </c>
      <c r="D27" s="87">
        <f>D29+D28+D51</f>
        <v>17684</v>
      </c>
      <c r="E27" s="87">
        <f t="shared" ref="E27:G27" si="6">E29+E28+E51</f>
        <v>36750</v>
      </c>
      <c r="F27" s="87">
        <f t="shared" si="6"/>
        <v>36750</v>
      </c>
      <c r="G27" s="87">
        <f t="shared" si="6"/>
        <v>16219</v>
      </c>
      <c r="H27" s="79">
        <f t="shared" si="4"/>
        <v>91.715675186609374</v>
      </c>
      <c r="I27" s="79">
        <f t="shared" si="1"/>
        <v>44.133333333333333</v>
      </c>
    </row>
    <row r="28" spans="2:9" x14ac:dyDescent="0.25">
      <c r="B28" s="74">
        <v>31</v>
      </c>
      <c r="C28" s="74" t="s">
        <v>5</v>
      </c>
      <c r="D28" s="89">
        <v>25</v>
      </c>
      <c r="E28" s="88">
        <v>0</v>
      </c>
      <c r="F28" s="89">
        <v>0</v>
      </c>
      <c r="G28" s="77">
        <v>10</v>
      </c>
      <c r="H28" s="80">
        <f t="shared" si="4"/>
        <v>40</v>
      </c>
      <c r="I28" s="80"/>
    </row>
    <row r="29" spans="2:9" x14ac:dyDescent="0.25">
      <c r="B29" s="74">
        <v>32</v>
      </c>
      <c r="C29" s="74" t="s">
        <v>17</v>
      </c>
      <c r="D29" s="89">
        <f>SUM(D30:D50)</f>
        <v>17412</v>
      </c>
      <c r="E29" s="89">
        <f t="shared" ref="E29:G29" si="7">SUM(E30:E50)</f>
        <v>36285</v>
      </c>
      <c r="F29" s="89">
        <f t="shared" si="7"/>
        <v>36285</v>
      </c>
      <c r="G29" s="89">
        <f t="shared" si="7"/>
        <v>15943</v>
      </c>
      <c r="H29" s="80">
        <f t="shared" si="4"/>
        <v>91.563289685274512</v>
      </c>
      <c r="I29" s="80">
        <f t="shared" si="1"/>
        <v>43.93826650130908</v>
      </c>
    </row>
    <row r="30" spans="2:9" x14ac:dyDescent="0.25">
      <c r="B30" s="70">
        <v>3211</v>
      </c>
      <c r="C30" s="73" t="s">
        <v>35</v>
      </c>
      <c r="D30" s="90">
        <v>621</v>
      </c>
      <c r="E30" s="78">
        <v>597</v>
      </c>
      <c r="F30" s="78">
        <v>597</v>
      </c>
      <c r="G30" s="78">
        <v>1322</v>
      </c>
      <c r="H30" s="81">
        <f t="shared" si="4"/>
        <v>212.88244766505636</v>
      </c>
      <c r="I30" s="81">
        <f t="shared" si="1"/>
        <v>221.44053601340033</v>
      </c>
    </row>
    <row r="31" spans="2:9" x14ac:dyDescent="0.25">
      <c r="B31" s="70">
        <v>3213</v>
      </c>
      <c r="C31" s="75" t="s">
        <v>90</v>
      </c>
      <c r="D31" s="90">
        <v>40</v>
      </c>
      <c r="E31" s="78">
        <v>265</v>
      </c>
      <c r="F31" s="78">
        <v>265</v>
      </c>
      <c r="G31" s="78">
        <v>80</v>
      </c>
      <c r="H31" s="81">
        <f t="shared" si="4"/>
        <v>200</v>
      </c>
      <c r="I31" s="81">
        <f t="shared" si="1"/>
        <v>30.188679245283019</v>
      </c>
    </row>
    <row r="32" spans="2:9" x14ac:dyDescent="0.25">
      <c r="B32" s="70">
        <v>3214</v>
      </c>
      <c r="C32" s="73" t="s">
        <v>91</v>
      </c>
      <c r="D32" s="90">
        <v>314</v>
      </c>
      <c r="E32" s="78">
        <v>531</v>
      </c>
      <c r="F32" s="78">
        <v>531</v>
      </c>
      <c r="G32" s="78">
        <v>644</v>
      </c>
      <c r="H32" s="81">
        <f t="shared" si="4"/>
        <v>205.09554140127389</v>
      </c>
      <c r="I32" s="81">
        <f t="shared" si="1"/>
        <v>121.28060263653484</v>
      </c>
    </row>
    <row r="33" spans="2:9" x14ac:dyDescent="0.25">
      <c r="B33" s="70">
        <v>3221</v>
      </c>
      <c r="C33" s="73" t="s">
        <v>93</v>
      </c>
      <c r="D33" s="90">
        <v>2735</v>
      </c>
      <c r="E33" s="78">
        <v>4645</v>
      </c>
      <c r="F33" s="78">
        <v>4645</v>
      </c>
      <c r="G33" s="78">
        <v>646</v>
      </c>
      <c r="H33" s="81">
        <f t="shared" si="4"/>
        <v>23.619744058500913</v>
      </c>
      <c r="I33" s="81">
        <f t="shared" si="1"/>
        <v>13.907427341227127</v>
      </c>
    </row>
    <row r="34" spans="2:9" x14ac:dyDescent="0.25">
      <c r="B34" s="70">
        <v>3222</v>
      </c>
      <c r="C34" s="73" t="s">
        <v>94</v>
      </c>
      <c r="D34" s="90">
        <v>70</v>
      </c>
      <c r="E34" s="78">
        <v>199</v>
      </c>
      <c r="F34" s="78">
        <v>199</v>
      </c>
      <c r="G34" s="78">
        <v>1364</v>
      </c>
      <c r="H34" s="81">
        <f t="shared" si="4"/>
        <v>1948.5714285714284</v>
      </c>
      <c r="I34" s="81">
        <f t="shared" si="1"/>
        <v>685.42713567839201</v>
      </c>
    </row>
    <row r="35" spans="2:9" x14ac:dyDescent="0.25">
      <c r="B35" s="70">
        <v>3223</v>
      </c>
      <c r="C35" s="73" t="s">
        <v>95</v>
      </c>
      <c r="D35" s="90">
        <v>7312</v>
      </c>
      <c r="E35" s="78">
        <v>12834</v>
      </c>
      <c r="F35" s="78">
        <v>12834</v>
      </c>
      <c r="G35" s="78">
        <v>5771</v>
      </c>
      <c r="H35" s="81">
        <f t="shared" si="4"/>
        <v>78.925054704595183</v>
      </c>
      <c r="I35" s="81">
        <f t="shared" si="1"/>
        <v>44.966495247000154</v>
      </c>
    </row>
    <row r="36" spans="2:9" ht="25.5" x14ac:dyDescent="0.25">
      <c r="B36" s="70">
        <v>3224</v>
      </c>
      <c r="C36" s="73" t="s">
        <v>96</v>
      </c>
      <c r="D36" s="90">
        <v>187</v>
      </c>
      <c r="E36" s="78">
        <v>995</v>
      </c>
      <c r="F36" s="78">
        <v>995</v>
      </c>
      <c r="G36" s="78">
        <v>173</v>
      </c>
      <c r="H36" s="81">
        <f t="shared" si="4"/>
        <v>92.513368983957221</v>
      </c>
      <c r="I36" s="81">
        <f t="shared" si="1"/>
        <v>17.386934673366834</v>
      </c>
    </row>
    <row r="37" spans="2:9" x14ac:dyDescent="0.25">
      <c r="B37" s="70">
        <v>3225</v>
      </c>
      <c r="C37" s="73" t="s">
        <v>147</v>
      </c>
      <c r="D37" s="90">
        <v>0</v>
      </c>
      <c r="E37" s="78">
        <v>796</v>
      </c>
      <c r="F37" s="78">
        <v>796</v>
      </c>
      <c r="G37" s="78">
        <v>372</v>
      </c>
      <c r="H37" s="81"/>
      <c r="I37" s="81">
        <f t="shared" si="1"/>
        <v>46.733668341708544</v>
      </c>
    </row>
    <row r="38" spans="2:9" x14ac:dyDescent="0.25">
      <c r="B38" s="70">
        <v>3227</v>
      </c>
      <c r="C38" s="73" t="s">
        <v>148</v>
      </c>
      <c r="D38" s="90">
        <v>0</v>
      </c>
      <c r="E38" s="78">
        <v>0</v>
      </c>
      <c r="F38" s="78">
        <v>0</v>
      </c>
      <c r="G38" s="78">
        <v>0</v>
      </c>
      <c r="H38" s="81"/>
      <c r="I38" s="81"/>
    </row>
    <row r="39" spans="2:9" x14ac:dyDescent="0.25">
      <c r="B39" s="70">
        <v>3231</v>
      </c>
      <c r="C39" s="73" t="s">
        <v>99</v>
      </c>
      <c r="D39" s="90">
        <v>933</v>
      </c>
      <c r="E39" s="78">
        <v>1686</v>
      </c>
      <c r="F39" s="78">
        <v>1686</v>
      </c>
      <c r="G39" s="78">
        <v>765</v>
      </c>
      <c r="H39" s="81">
        <f t="shared" si="4"/>
        <v>81.9935691318328</v>
      </c>
      <c r="I39" s="81">
        <f t="shared" si="1"/>
        <v>45.373665480427043</v>
      </c>
    </row>
    <row r="40" spans="2:9" x14ac:dyDescent="0.25">
      <c r="B40" s="70">
        <v>3232</v>
      </c>
      <c r="C40" s="73" t="s">
        <v>100</v>
      </c>
      <c r="D40" s="90">
        <v>372</v>
      </c>
      <c r="E40" s="78">
        <v>4645</v>
      </c>
      <c r="F40" s="78">
        <v>4645</v>
      </c>
      <c r="G40" s="78">
        <v>2054</v>
      </c>
      <c r="H40" s="81">
        <f t="shared" si="4"/>
        <v>552.15053763440858</v>
      </c>
      <c r="I40" s="81">
        <f t="shared" si="1"/>
        <v>44.219590958019381</v>
      </c>
    </row>
    <row r="41" spans="2:9" x14ac:dyDescent="0.25">
      <c r="B41" s="70">
        <v>3234</v>
      </c>
      <c r="C41" s="73" t="s">
        <v>101</v>
      </c>
      <c r="D41" s="90">
        <v>359</v>
      </c>
      <c r="E41" s="78">
        <v>1540</v>
      </c>
      <c r="F41" s="78">
        <v>1540</v>
      </c>
      <c r="G41" s="78">
        <v>1441</v>
      </c>
      <c r="H41" s="81">
        <f t="shared" si="4"/>
        <v>401.39275766016709</v>
      </c>
      <c r="I41" s="81">
        <f t="shared" si="1"/>
        <v>93.571428571428569</v>
      </c>
    </row>
    <row r="42" spans="2:9" x14ac:dyDescent="0.25">
      <c r="B42" s="70">
        <v>3235</v>
      </c>
      <c r="C42" s="73" t="s">
        <v>102</v>
      </c>
      <c r="D42" s="90">
        <v>797</v>
      </c>
      <c r="E42" s="78">
        <v>995</v>
      </c>
      <c r="F42" s="78">
        <v>995</v>
      </c>
      <c r="G42" s="78">
        <v>0</v>
      </c>
      <c r="H42" s="81">
        <f t="shared" si="4"/>
        <v>0</v>
      </c>
      <c r="I42" s="81">
        <f t="shared" si="1"/>
        <v>0</v>
      </c>
    </row>
    <row r="43" spans="2:9" x14ac:dyDescent="0.25">
      <c r="B43" s="70">
        <v>3236</v>
      </c>
      <c r="C43" s="73" t="s">
        <v>103</v>
      </c>
      <c r="D43" s="90">
        <v>1285</v>
      </c>
      <c r="E43" s="78">
        <v>664</v>
      </c>
      <c r="F43" s="78">
        <v>664</v>
      </c>
      <c r="G43" s="78">
        <v>0</v>
      </c>
      <c r="H43" s="81">
        <f t="shared" si="4"/>
        <v>0</v>
      </c>
      <c r="I43" s="81">
        <f t="shared" si="1"/>
        <v>0</v>
      </c>
    </row>
    <row r="44" spans="2:9" x14ac:dyDescent="0.25">
      <c r="B44" s="70">
        <v>3237</v>
      </c>
      <c r="C44" s="73" t="s">
        <v>104</v>
      </c>
      <c r="D44" s="90">
        <v>0</v>
      </c>
      <c r="E44" s="78">
        <v>133</v>
      </c>
      <c r="F44" s="78">
        <v>133</v>
      </c>
      <c r="G44" s="78">
        <v>112</v>
      </c>
      <c r="H44" s="81"/>
      <c r="I44" s="81">
        <f t="shared" si="1"/>
        <v>84.210526315789465</v>
      </c>
    </row>
    <row r="45" spans="2:9" x14ac:dyDescent="0.25">
      <c r="B45" s="70">
        <v>3238</v>
      </c>
      <c r="C45" s="73" t="s">
        <v>105</v>
      </c>
      <c r="D45" s="90">
        <v>942</v>
      </c>
      <c r="E45" s="78">
        <v>1195</v>
      </c>
      <c r="F45" s="78">
        <v>1195</v>
      </c>
      <c r="G45" s="78">
        <v>855</v>
      </c>
      <c r="H45" s="81">
        <f t="shared" si="4"/>
        <v>90.764331210191088</v>
      </c>
      <c r="I45" s="81">
        <f t="shared" si="1"/>
        <v>71.54811715481172</v>
      </c>
    </row>
    <row r="46" spans="2:9" x14ac:dyDescent="0.25">
      <c r="B46" s="70">
        <v>3239</v>
      </c>
      <c r="C46" s="73" t="s">
        <v>106</v>
      </c>
      <c r="D46" s="90">
        <v>666</v>
      </c>
      <c r="E46" s="78">
        <v>265</v>
      </c>
      <c r="F46" s="78">
        <v>265</v>
      </c>
      <c r="G46" s="78">
        <v>93</v>
      </c>
      <c r="H46" s="81">
        <f t="shared" si="4"/>
        <v>13.963963963963963</v>
      </c>
      <c r="I46" s="81">
        <f t="shared" si="1"/>
        <v>35.094339622641506</v>
      </c>
    </row>
    <row r="47" spans="2:9" x14ac:dyDescent="0.25">
      <c r="B47" s="70">
        <v>3291</v>
      </c>
      <c r="C47" s="73" t="s">
        <v>167</v>
      </c>
      <c r="D47" s="90">
        <v>38</v>
      </c>
      <c r="E47" s="78">
        <v>0</v>
      </c>
      <c r="F47" s="78">
        <v>0</v>
      </c>
      <c r="G47" s="78">
        <v>0</v>
      </c>
      <c r="H47" s="81">
        <f t="shared" ref="H47" si="8">(G47/D47)*100</f>
        <v>0</v>
      </c>
      <c r="I47" s="81"/>
    </row>
    <row r="48" spans="2:9" x14ac:dyDescent="0.25">
      <c r="B48" s="70">
        <v>3294</v>
      </c>
      <c r="C48" s="73" t="s">
        <v>108</v>
      </c>
      <c r="D48" s="90">
        <v>133</v>
      </c>
      <c r="E48" s="78">
        <v>133</v>
      </c>
      <c r="F48" s="78">
        <v>133</v>
      </c>
      <c r="G48" s="78">
        <v>108</v>
      </c>
      <c r="H48" s="81">
        <f t="shared" si="4"/>
        <v>81.203007518796994</v>
      </c>
      <c r="I48" s="81">
        <f t="shared" si="1"/>
        <v>81.203007518796994</v>
      </c>
    </row>
    <row r="49" spans="2:9" x14ac:dyDescent="0.25">
      <c r="B49" s="70">
        <v>3295</v>
      </c>
      <c r="C49" s="73" t="s">
        <v>149</v>
      </c>
      <c r="D49" s="90">
        <v>0</v>
      </c>
      <c r="E49" s="78">
        <v>0</v>
      </c>
      <c r="F49" s="78">
        <v>0</v>
      </c>
      <c r="G49" s="78">
        <v>20</v>
      </c>
      <c r="H49" s="81"/>
      <c r="I49" s="81"/>
    </row>
    <row r="50" spans="2:9" x14ac:dyDescent="0.25">
      <c r="B50" s="70">
        <v>3299</v>
      </c>
      <c r="C50" s="73" t="s">
        <v>110</v>
      </c>
      <c r="D50" s="90">
        <v>608</v>
      </c>
      <c r="E50" s="78">
        <v>4167</v>
      </c>
      <c r="F50" s="78">
        <v>4167</v>
      </c>
      <c r="G50" s="78">
        <v>123</v>
      </c>
      <c r="H50" s="81">
        <f t="shared" si="4"/>
        <v>20.230263157894736</v>
      </c>
      <c r="I50" s="81">
        <f t="shared" si="1"/>
        <v>2.9517638588912885</v>
      </c>
    </row>
    <row r="51" spans="2:9" x14ac:dyDescent="0.25">
      <c r="B51" s="71">
        <v>34</v>
      </c>
      <c r="C51" s="74" t="s">
        <v>111</v>
      </c>
      <c r="D51" s="89">
        <f>D52</f>
        <v>247</v>
      </c>
      <c r="E51" s="89">
        <f t="shared" ref="E51:G51" si="9">E52</f>
        <v>465</v>
      </c>
      <c r="F51" s="89">
        <f t="shared" si="9"/>
        <v>465</v>
      </c>
      <c r="G51" s="89">
        <f t="shared" si="9"/>
        <v>266</v>
      </c>
      <c r="H51" s="80">
        <f t="shared" si="4"/>
        <v>107.69230769230769</v>
      </c>
      <c r="I51" s="80">
        <f t="shared" si="1"/>
        <v>57.204301075268816</v>
      </c>
    </row>
    <row r="52" spans="2:9" x14ac:dyDescent="0.25">
      <c r="B52" s="70">
        <v>3431</v>
      </c>
      <c r="C52" s="73" t="s">
        <v>150</v>
      </c>
      <c r="D52" s="90">
        <v>247</v>
      </c>
      <c r="E52" s="78">
        <v>465</v>
      </c>
      <c r="F52" s="78">
        <v>465</v>
      </c>
      <c r="G52" s="78">
        <v>266</v>
      </c>
      <c r="H52" s="81">
        <f t="shared" si="4"/>
        <v>107.69230769230769</v>
      </c>
      <c r="I52" s="81">
        <f t="shared" si="1"/>
        <v>57.204301075268816</v>
      </c>
    </row>
    <row r="53" spans="2:9" x14ac:dyDescent="0.25">
      <c r="B53" s="72" t="s">
        <v>143</v>
      </c>
      <c r="C53" s="72" t="s">
        <v>144</v>
      </c>
      <c r="D53" s="87"/>
      <c r="E53" s="77"/>
      <c r="F53" s="77"/>
      <c r="G53" s="77"/>
      <c r="H53" s="80"/>
      <c r="I53" s="80"/>
    </row>
    <row r="54" spans="2:9" ht="25.5" x14ac:dyDescent="0.25">
      <c r="B54" s="72" t="s">
        <v>151</v>
      </c>
      <c r="C54" s="72" t="s">
        <v>152</v>
      </c>
      <c r="D54" s="87"/>
      <c r="E54" s="77"/>
      <c r="F54" s="77"/>
      <c r="G54" s="77"/>
      <c r="H54" s="80"/>
      <c r="I54" s="80"/>
    </row>
    <row r="55" spans="2:9" x14ac:dyDescent="0.25">
      <c r="B55" s="73" t="s">
        <v>146</v>
      </c>
      <c r="C55" s="73" t="s">
        <v>144</v>
      </c>
      <c r="D55" s="90"/>
      <c r="E55" s="77"/>
      <c r="F55" s="77"/>
      <c r="G55" s="77"/>
      <c r="H55" s="80"/>
      <c r="I55" s="80"/>
    </row>
    <row r="56" spans="2:9" x14ac:dyDescent="0.25">
      <c r="B56" s="74">
        <v>3</v>
      </c>
      <c r="C56" s="74" t="s">
        <v>4</v>
      </c>
      <c r="D56" s="89"/>
      <c r="E56" s="77"/>
      <c r="F56" s="77"/>
      <c r="G56" s="77"/>
      <c r="H56" s="80"/>
      <c r="I56" s="80"/>
    </row>
    <row r="57" spans="2:9" x14ac:dyDescent="0.25">
      <c r="B57" s="74">
        <v>32</v>
      </c>
      <c r="C57" s="74" t="s">
        <v>17</v>
      </c>
      <c r="D57" s="89"/>
      <c r="E57" s="77"/>
      <c r="F57" s="77"/>
      <c r="G57" s="77"/>
      <c r="H57" s="80"/>
      <c r="I57" s="80"/>
    </row>
    <row r="58" spans="2:9" x14ac:dyDescent="0.25">
      <c r="B58" s="73" t="s">
        <v>153</v>
      </c>
      <c r="C58" s="73" t="s">
        <v>154</v>
      </c>
      <c r="D58" s="90"/>
      <c r="E58" s="77"/>
      <c r="F58" s="77"/>
      <c r="G58" s="77"/>
      <c r="H58" s="80"/>
      <c r="I58" s="80"/>
    </row>
    <row r="59" spans="2:9" ht="25.5" x14ac:dyDescent="0.25">
      <c r="B59" s="72">
        <v>4</v>
      </c>
      <c r="C59" s="72" t="s">
        <v>6</v>
      </c>
      <c r="D59" s="87">
        <f>D60</f>
        <v>0</v>
      </c>
      <c r="E59" s="87">
        <f t="shared" ref="E59:G59" si="10">E60</f>
        <v>123433</v>
      </c>
      <c r="F59" s="87">
        <f t="shared" si="10"/>
        <v>123433</v>
      </c>
      <c r="G59" s="87">
        <f t="shared" si="10"/>
        <v>0</v>
      </c>
      <c r="H59" s="79"/>
      <c r="I59" s="79">
        <f t="shared" si="1"/>
        <v>0</v>
      </c>
    </row>
    <row r="60" spans="2:9" ht="25.5" x14ac:dyDescent="0.25">
      <c r="B60" s="74">
        <v>42</v>
      </c>
      <c r="C60" s="74" t="s">
        <v>118</v>
      </c>
      <c r="D60" s="89">
        <f>SUM(D61:D65)</f>
        <v>0</v>
      </c>
      <c r="E60" s="89">
        <f t="shared" ref="E60:G60" si="11">SUM(E61:E65)</f>
        <v>123433</v>
      </c>
      <c r="F60" s="89">
        <f t="shared" si="11"/>
        <v>123433</v>
      </c>
      <c r="G60" s="89">
        <f t="shared" si="11"/>
        <v>0</v>
      </c>
      <c r="H60" s="80"/>
      <c r="I60" s="80">
        <f t="shared" si="1"/>
        <v>0</v>
      </c>
    </row>
    <row r="61" spans="2:9" x14ac:dyDescent="0.25">
      <c r="B61" s="70">
        <v>4212</v>
      </c>
      <c r="C61" s="73" t="s">
        <v>155</v>
      </c>
      <c r="D61" s="90"/>
      <c r="E61" s="78">
        <v>119451</v>
      </c>
      <c r="F61" s="78">
        <v>119451</v>
      </c>
      <c r="G61" s="78">
        <v>0</v>
      </c>
      <c r="H61" s="81"/>
      <c r="I61" s="81">
        <f t="shared" si="1"/>
        <v>0</v>
      </c>
    </row>
    <row r="62" spans="2:9" x14ac:dyDescent="0.25">
      <c r="B62" s="70">
        <v>4221</v>
      </c>
      <c r="C62" s="73" t="s">
        <v>156</v>
      </c>
      <c r="D62" s="90"/>
      <c r="E62" s="78">
        <v>0</v>
      </c>
      <c r="F62" s="78">
        <v>0</v>
      </c>
      <c r="G62" s="78">
        <v>0</v>
      </c>
      <c r="H62" s="81"/>
      <c r="I62" s="81"/>
    </row>
    <row r="63" spans="2:9" x14ac:dyDescent="0.25">
      <c r="B63" s="70">
        <v>4222</v>
      </c>
      <c r="C63" s="73" t="s">
        <v>122</v>
      </c>
      <c r="D63" s="90"/>
      <c r="E63" s="78">
        <v>0</v>
      </c>
      <c r="F63" s="78">
        <v>0</v>
      </c>
      <c r="G63" s="78">
        <v>0</v>
      </c>
      <c r="H63" s="81"/>
      <c r="I63" s="81"/>
    </row>
    <row r="64" spans="2:9" ht="25.5" x14ac:dyDescent="0.25">
      <c r="B64" s="70">
        <v>4227</v>
      </c>
      <c r="C64" s="73" t="s">
        <v>123</v>
      </c>
      <c r="D64" s="90"/>
      <c r="E64" s="78">
        <v>3982</v>
      </c>
      <c r="F64" s="78">
        <v>3982</v>
      </c>
      <c r="G64" s="78">
        <v>0</v>
      </c>
      <c r="H64" s="81"/>
      <c r="I64" s="81">
        <f t="shared" si="1"/>
        <v>0</v>
      </c>
    </row>
    <row r="65" spans="2:9" x14ac:dyDescent="0.25">
      <c r="B65" s="70">
        <v>4241</v>
      </c>
      <c r="C65" s="73" t="s">
        <v>125</v>
      </c>
      <c r="D65" s="90"/>
      <c r="E65" s="78">
        <v>0</v>
      </c>
      <c r="F65" s="78">
        <v>0</v>
      </c>
      <c r="G65" s="78">
        <v>0</v>
      </c>
      <c r="H65" s="81"/>
      <c r="I65" s="81"/>
    </row>
  </sheetData>
  <mergeCells count="3">
    <mergeCell ref="B7:C7"/>
    <mergeCell ref="B2:I2"/>
    <mergeCell ref="B4:I4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6"/>
  <sheetViews>
    <sheetView workbookViewId="0">
      <selection activeCell="B7" sqref="B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2:12" ht="18" customHeight="1" x14ac:dyDescent="0.25">
      <c r="B2" s="92" t="s">
        <v>67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2:12" ht="15.75" customHeight="1" x14ac:dyDescent="0.25">
      <c r="B3" s="92" t="s">
        <v>39</v>
      </c>
      <c r="C3" s="92"/>
      <c r="D3" s="92"/>
      <c r="E3" s="92"/>
      <c r="F3" s="92"/>
      <c r="G3" s="92"/>
      <c r="H3" s="92"/>
      <c r="I3" s="92"/>
      <c r="J3" s="92"/>
      <c r="K3" s="92"/>
      <c r="L3" s="92"/>
    </row>
    <row r="4" spans="2:12" ht="18" x14ac:dyDescent="0.25">
      <c r="B4" s="20"/>
      <c r="C4" s="20"/>
      <c r="D4" s="20"/>
      <c r="E4" s="20"/>
      <c r="F4" s="20"/>
      <c r="G4" s="20"/>
      <c r="H4" s="20"/>
      <c r="I4" s="20"/>
      <c r="J4" s="3"/>
      <c r="K4" s="3"/>
      <c r="L4" s="3"/>
    </row>
    <row r="5" spans="2:12" ht="25.5" customHeight="1" x14ac:dyDescent="0.25">
      <c r="B5" s="119" t="s">
        <v>8</v>
      </c>
      <c r="C5" s="120"/>
      <c r="D5" s="120"/>
      <c r="E5" s="120"/>
      <c r="F5" s="121"/>
      <c r="G5" s="44" t="s">
        <v>59</v>
      </c>
      <c r="H5" s="43" t="s">
        <v>49</v>
      </c>
      <c r="I5" s="44" t="s">
        <v>48</v>
      </c>
      <c r="J5" s="44" t="s">
        <v>60</v>
      </c>
      <c r="K5" s="44" t="s">
        <v>21</v>
      </c>
      <c r="L5" s="44" t="s">
        <v>47</v>
      </c>
    </row>
    <row r="6" spans="2:12" x14ac:dyDescent="0.25">
      <c r="B6" s="119">
        <v>1</v>
      </c>
      <c r="C6" s="120"/>
      <c r="D6" s="120"/>
      <c r="E6" s="120"/>
      <c r="F6" s="121"/>
      <c r="G6" s="44">
        <v>2</v>
      </c>
      <c r="H6" s="44">
        <v>3</v>
      </c>
      <c r="I6" s="44">
        <v>4</v>
      </c>
      <c r="J6" s="44">
        <v>5</v>
      </c>
      <c r="K6" s="44" t="s">
        <v>23</v>
      </c>
      <c r="L6" s="44" t="s">
        <v>24</v>
      </c>
    </row>
    <row r="7" spans="2:12" ht="25.5" x14ac:dyDescent="0.25">
      <c r="B7" s="7">
        <v>8</v>
      </c>
      <c r="C7" s="7"/>
      <c r="D7" s="7"/>
      <c r="E7" s="7"/>
      <c r="F7" s="7" t="s">
        <v>14</v>
      </c>
      <c r="G7" s="5"/>
      <c r="H7" s="5"/>
      <c r="I7" s="5"/>
      <c r="J7" s="32"/>
      <c r="K7" s="32"/>
      <c r="L7" s="32"/>
    </row>
    <row r="8" spans="2:12" x14ac:dyDescent="0.25">
      <c r="B8" s="7"/>
      <c r="C8" s="12">
        <v>84</v>
      </c>
      <c r="D8" s="12"/>
      <c r="E8" s="12"/>
      <c r="F8" s="12" t="s">
        <v>18</v>
      </c>
      <c r="G8" s="5"/>
      <c r="H8" s="5"/>
      <c r="I8" s="5"/>
      <c r="J8" s="32"/>
      <c r="K8" s="32"/>
      <c r="L8" s="32"/>
    </row>
    <row r="9" spans="2:12" ht="51" x14ac:dyDescent="0.25">
      <c r="B9" s="8"/>
      <c r="C9" s="8"/>
      <c r="D9" s="8">
        <v>841</v>
      </c>
      <c r="E9" s="8"/>
      <c r="F9" s="33" t="s">
        <v>40</v>
      </c>
      <c r="G9" s="5"/>
      <c r="H9" s="5"/>
      <c r="I9" s="5"/>
      <c r="J9" s="32"/>
      <c r="K9" s="32"/>
      <c r="L9" s="32"/>
    </row>
    <row r="10" spans="2:12" ht="25.5" x14ac:dyDescent="0.25">
      <c r="B10" s="8"/>
      <c r="C10" s="8"/>
      <c r="D10" s="8"/>
      <c r="E10" s="8">
        <v>8413</v>
      </c>
      <c r="F10" s="33" t="s">
        <v>41</v>
      </c>
      <c r="G10" s="5"/>
      <c r="H10" s="5"/>
      <c r="I10" s="5"/>
      <c r="J10" s="32"/>
      <c r="K10" s="32"/>
      <c r="L10" s="32"/>
    </row>
    <row r="11" spans="2:12" x14ac:dyDescent="0.25">
      <c r="B11" s="8"/>
      <c r="C11" s="8"/>
      <c r="D11" s="8"/>
      <c r="E11" s="9" t="s">
        <v>28</v>
      </c>
      <c r="F11" s="14"/>
      <c r="G11" s="5"/>
      <c r="H11" s="5"/>
      <c r="I11" s="5"/>
      <c r="J11" s="32"/>
      <c r="K11" s="32"/>
      <c r="L11" s="32"/>
    </row>
    <row r="12" spans="2:12" ht="25.5" x14ac:dyDescent="0.25">
      <c r="B12" s="10">
        <v>5</v>
      </c>
      <c r="C12" s="11"/>
      <c r="D12" s="11"/>
      <c r="E12" s="11"/>
      <c r="F12" s="25" t="s">
        <v>15</v>
      </c>
      <c r="G12" s="5"/>
      <c r="H12" s="5"/>
      <c r="I12" s="5"/>
      <c r="J12" s="32"/>
      <c r="K12" s="32"/>
      <c r="L12" s="32"/>
    </row>
    <row r="13" spans="2:12" ht="25.5" x14ac:dyDescent="0.25">
      <c r="B13" s="12"/>
      <c r="C13" s="12">
        <v>54</v>
      </c>
      <c r="D13" s="12"/>
      <c r="E13" s="12"/>
      <c r="F13" s="26" t="s">
        <v>19</v>
      </c>
      <c r="G13" s="5"/>
      <c r="H13" s="5"/>
      <c r="I13" s="6"/>
      <c r="J13" s="32"/>
      <c r="K13" s="32"/>
      <c r="L13" s="32"/>
    </row>
    <row r="14" spans="2:12" ht="63.75" x14ac:dyDescent="0.25">
      <c r="B14" s="12"/>
      <c r="C14" s="12"/>
      <c r="D14" s="12">
        <v>541</v>
      </c>
      <c r="E14" s="33"/>
      <c r="F14" s="33" t="s">
        <v>42</v>
      </c>
      <c r="G14" s="5"/>
      <c r="H14" s="5"/>
      <c r="I14" s="6"/>
      <c r="J14" s="32"/>
      <c r="K14" s="32"/>
      <c r="L14" s="32"/>
    </row>
    <row r="15" spans="2:12" ht="38.25" x14ac:dyDescent="0.25">
      <c r="B15" s="12"/>
      <c r="C15" s="12"/>
      <c r="D15" s="12"/>
      <c r="E15" s="33">
        <v>5413</v>
      </c>
      <c r="F15" s="33" t="s">
        <v>43</v>
      </c>
      <c r="G15" s="5"/>
      <c r="H15" s="5"/>
      <c r="I15" s="6"/>
      <c r="J15" s="32"/>
      <c r="K15" s="32"/>
      <c r="L15" s="32"/>
    </row>
    <row r="16" spans="2:12" x14ac:dyDescent="0.25">
      <c r="B16" s="13" t="s">
        <v>20</v>
      </c>
      <c r="C16" s="11"/>
      <c r="D16" s="11"/>
      <c r="E16" s="11"/>
      <c r="F16" s="25" t="s">
        <v>28</v>
      </c>
      <c r="G16" s="5"/>
      <c r="H16" s="5"/>
      <c r="I16" s="5"/>
      <c r="J16" s="32"/>
      <c r="K16" s="32"/>
      <c r="L16" s="32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 </vt:lpstr>
      <vt:lpstr>Rashodi i prihodi prema izvoru</vt:lpstr>
      <vt:lpstr>Račun financiranja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Oš Goričan</cp:lastModifiedBy>
  <cp:lastPrinted>2023-07-25T14:50:53Z</cp:lastPrinted>
  <dcterms:created xsi:type="dcterms:W3CDTF">2022-08-12T12:51:27Z</dcterms:created>
  <dcterms:modified xsi:type="dcterms:W3CDTF">2023-08-10T08:48:04Z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