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Goričan\Desktop\Moji dokumenti\FINANCIJSKO IZVIJEPŠĆE\2024\"/>
    </mc:Choice>
  </mc:AlternateContent>
  <bookViews>
    <workbookView xWindow="0" yWindow="0" windowWidth="28800" windowHeight="12300" tabRatio="874"/>
  </bookViews>
  <sheets>
    <sheet name="SAŽETAK" sheetId="11" r:id="rId1"/>
    <sheet name="Račun prihoda i rashoda" sheetId="10" r:id="rId2"/>
    <sheet name="Prihodi i rashodi po izvorima" sheetId="14" r:id="rId3"/>
    <sheet name="Rashodi prema funkcijskoj kl" sheetId="13" r:id="rId4"/>
    <sheet name="Račun financiranja" sheetId="6" r:id="rId5"/>
    <sheet name="Račun financiranja po izvorima" sheetId="15" r:id="rId6"/>
    <sheet name="POSEBNI DIO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2" l="1"/>
  <c r="G6" i="12"/>
  <c r="H6" i="12"/>
  <c r="I6" i="12"/>
  <c r="E6" i="12"/>
  <c r="F144" i="12"/>
  <c r="G144" i="12"/>
  <c r="H144" i="12"/>
  <c r="I144" i="12"/>
  <c r="E144" i="12"/>
  <c r="E127" i="12"/>
  <c r="F89" i="12"/>
  <c r="E85" i="12"/>
  <c r="E67" i="12"/>
  <c r="I47" i="12"/>
  <c r="E47" i="12"/>
  <c r="E7" i="12"/>
  <c r="H20" i="11"/>
  <c r="I20" i="11"/>
  <c r="J20" i="11"/>
  <c r="G19" i="11"/>
  <c r="H19" i="11"/>
  <c r="I19" i="11"/>
  <c r="J19" i="11"/>
  <c r="F19" i="11"/>
  <c r="F165" i="12"/>
  <c r="G165" i="12"/>
  <c r="H165" i="12"/>
  <c r="I165" i="12"/>
  <c r="E165" i="12"/>
  <c r="F157" i="12"/>
  <c r="G157" i="12"/>
  <c r="H157" i="12"/>
  <c r="I157" i="12"/>
  <c r="E157" i="12"/>
  <c r="F151" i="12"/>
  <c r="G151" i="12"/>
  <c r="H151" i="12"/>
  <c r="I151" i="12"/>
  <c r="E151" i="12"/>
  <c r="F145" i="12"/>
  <c r="G145" i="12"/>
  <c r="H145" i="12"/>
  <c r="I145" i="12"/>
  <c r="E145" i="12"/>
  <c r="F134" i="12"/>
  <c r="G134" i="12"/>
  <c r="H134" i="12"/>
  <c r="I134" i="12"/>
  <c r="E134" i="12"/>
  <c r="E128" i="12"/>
  <c r="F117" i="12"/>
  <c r="G117" i="12"/>
  <c r="H117" i="12"/>
  <c r="I117" i="12"/>
  <c r="E117" i="12"/>
  <c r="F86" i="12"/>
  <c r="F85" i="12" s="1"/>
  <c r="G86" i="12"/>
  <c r="G85" i="12" s="1"/>
  <c r="E89" i="12"/>
  <c r="E86" i="12"/>
  <c r="F74" i="12"/>
  <c r="G74" i="12"/>
  <c r="H74" i="12"/>
  <c r="I74" i="12"/>
  <c r="E74" i="12"/>
  <c r="F68" i="12"/>
  <c r="F67" i="12" s="1"/>
  <c r="G68" i="12"/>
  <c r="G67" i="12" s="1"/>
  <c r="H68" i="12"/>
  <c r="H67" i="12" s="1"/>
  <c r="I68" i="12"/>
  <c r="I67" i="12" s="1"/>
  <c r="E68" i="12"/>
  <c r="F54" i="12"/>
  <c r="G54" i="12"/>
  <c r="H54" i="12"/>
  <c r="I54" i="12"/>
  <c r="E54" i="12"/>
  <c r="F48" i="12"/>
  <c r="F47" i="12" s="1"/>
  <c r="G48" i="12"/>
  <c r="G47" i="12" s="1"/>
  <c r="H48" i="12"/>
  <c r="H47" i="12" s="1"/>
  <c r="I48" i="12"/>
  <c r="E48" i="12"/>
  <c r="F28" i="12"/>
  <c r="G28" i="12"/>
  <c r="H28" i="12"/>
  <c r="I28" i="12"/>
  <c r="E28" i="12"/>
  <c r="F16" i="12"/>
  <c r="G16" i="12"/>
  <c r="H16" i="12"/>
  <c r="I16" i="12"/>
  <c r="E16" i="12"/>
  <c r="F8" i="12"/>
  <c r="G8" i="12"/>
  <c r="H8" i="12"/>
  <c r="I8" i="12"/>
  <c r="E8" i="12"/>
  <c r="C36" i="14"/>
  <c r="D36" i="14"/>
  <c r="E36" i="14"/>
  <c r="F36" i="14"/>
  <c r="B36" i="14"/>
  <c r="C35" i="14"/>
  <c r="D35" i="14"/>
  <c r="E35" i="14"/>
  <c r="F35" i="14"/>
  <c r="B35" i="14"/>
  <c r="C33" i="14"/>
  <c r="C31" i="14" s="1"/>
  <c r="D33" i="14"/>
  <c r="D31" i="14" s="1"/>
  <c r="E33" i="14"/>
  <c r="F33" i="14"/>
  <c r="B33" i="14"/>
  <c r="C32" i="14"/>
  <c r="D32" i="14"/>
  <c r="E32" i="14"/>
  <c r="F32" i="14"/>
  <c r="B32" i="14"/>
  <c r="C30" i="14"/>
  <c r="C29" i="14" s="1"/>
  <c r="D30" i="14"/>
  <c r="E30" i="14"/>
  <c r="E29" i="14" s="1"/>
  <c r="F30" i="14"/>
  <c r="F29" i="14" s="1"/>
  <c r="B30" i="14"/>
  <c r="B29" i="14" s="1"/>
  <c r="C28" i="14"/>
  <c r="C27" i="14" s="1"/>
  <c r="D28" i="14"/>
  <c r="D27" i="14" s="1"/>
  <c r="E28" i="14"/>
  <c r="E27" i="14" s="1"/>
  <c r="F28" i="14"/>
  <c r="F27" i="14" s="1"/>
  <c r="B28" i="14"/>
  <c r="B27" i="14" s="1"/>
  <c r="B20" i="14"/>
  <c r="C20" i="14"/>
  <c r="E20" i="14"/>
  <c r="E18" i="14" s="1"/>
  <c r="F20" i="14"/>
  <c r="F18" i="14" s="1"/>
  <c r="D20" i="14"/>
  <c r="B19" i="14"/>
  <c r="B18" i="14" s="1"/>
  <c r="C19" i="14"/>
  <c r="E19" i="14"/>
  <c r="F19" i="14"/>
  <c r="D19" i="14"/>
  <c r="B17" i="14"/>
  <c r="C17" i="14"/>
  <c r="E17" i="14"/>
  <c r="F17" i="14"/>
  <c r="D17" i="14"/>
  <c r="D15" i="14" s="1"/>
  <c r="B16" i="14"/>
  <c r="C16" i="14"/>
  <c r="E16" i="14"/>
  <c r="F16" i="14"/>
  <c r="D16" i="14"/>
  <c r="B14" i="14"/>
  <c r="B13" i="14" s="1"/>
  <c r="C14" i="14"/>
  <c r="C13" i="14" s="1"/>
  <c r="E14" i="14"/>
  <c r="E13" i="14" s="1"/>
  <c r="F14" i="14"/>
  <c r="F13" i="14" s="1"/>
  <c r="D14" i="14"/>
  <c r="B12" i="14"/>
  <c r="B11" i="14" s="1"/>
  <c r="C12" i="14"/>
  <c r="C11" i="14" s="1"/>
  <c r="E12" i="14"/>
  <c r="E11" i="14" s="1"/>
  <c r="F12" i="14"/>
  <c r="F11" i="14" s="1"/>
  <c r="D12" i="14"/>
  <c r="D11" i="14" s="1"/>
  <c r="D29" i="14"/>
  <c r="D13" i="14"/>
  <c r="E34" i="14" l="1"/>
  <c r="E26" i="14" s="1"/>
  <c r="D34" i="14"/>
  <c r="D26" i="14" s="1"/>
  <c r="F34" i="14"/>
  <c r="F26" i="14" s="1"/>
  <c r="C34" i="14"/>
  <c r="C26" i="14" s="1"/>
  <c r="B34" i="14"/>
  <c r="B26" i="14" s="1"/>
  <c r="F31" i="14"/>
  <c r="E31" i="14"/>
  <c r="B31" i="14"/>
  <c r="C18" i="14"/>
  <c r="D18" i="14"/>
  <c r="B15" i="14"/>
  <c r="C15" i="14"/>
  <c r="C10" i="14" s="1"/>
  <c r="E15" i="14"/>
  <c r="E10" i="14" s="1"/>
  <c r="F15" i="14"/>
  <c r="F10" i="14" s="1"/>
  <c r="B10" i="14"/>
  <c r="D10" i="14"/>
  <c r="G32" i="12"/>
  <c r="G31" i="12" s="1"/>
  <c r="G19" i="12"/>
  <c r="E11" i="12"/>
  <c r="G11" i="12"/>
  <c r="H11" i="12"/>
  <c r="I11" i="12"/>
  <c r="F11" i="12"/>
  <c r="F90" i="12" l="1"/>
  <c r="G90" i="12"/>
  <c r="H90" i="12"/>
  <c r="I90" i="12"/>
  <c r="E90" i="12"/>
  <c r="G168" i="12" l="1"/>
  <c r="H168" i="12"/>
  <c r="I179" i="12"/>
  <c r="I168" i="12" s="1"/>
  <c r="H179" i="12"/>
  <c r="G179" i="12"/>
  <c r="F179" i="12"/>
  <c r="E179" i="12"/>
  <c r="E168" i="12" s="1"/>
  <c r="F174" i="12"/>
  <c r="G174" i="12"/>
  <c r="H174" i="12"/>
  <c r="I174" i="12"/>
  <c r="E174" i="12"/>
  <c r="H26" i="10" l="1"/>
  <c r="I155" i="12" l="1"/>
  <c r="I154" i="12" s="1"/>
  <c r="H155" i="12"/>
  <c r="H154" i="12" s="1"/>
  <c r="G155" i="12"/>
  <c r="G154" i="12" s="1"/>
  <c r="F155" i="12"/>
  <c r="F154" i="12" s="1"/>
  <c r="E155" i="12"/>
  <c r="E154" i="12"/>
  <c r="E142" i="12"/>
  <c r="F142" i="12"/>
  <c r="E138" i="12"/>
  <c r="F138" i="12"/>
  <c r="H142" i="12"/>
  <c r="I142" i="12"/>
  <c r="H138" i="12"/>
  <c r="I138" i="12"/>
  <c r="G138" i="12"/>
  <c r="E78" i="12"/>
  <c r="F78" i="12"/>
  <c r="G83" i="12"/>
  <c r="H83" i="12"/>
  <c r="H78" i="12"/>
  <c r="I78" i="12"/>
  <c r="F43" i="12"/>
  <c r="E37" i="12"/>
  <c r="F37" i="12"/>
  <c r="E32" i="12"/>
  <c r="F32" i="12"/>
  <c r="H37" i="12"/>
  <c r="I37" i="12"/>
  <c r="H32" i="12"/>
  <c r="I32" i="12"/>
  <c r="E24" i="12"/>
  <c r="F24" i="12"/>
  <c r="H24" i="12"/>
  <c r="I24" i="12"/>
  <c r="G10" i="11" l="1"/>
  <c r="H10" i="11"/>
  <c r="I10" i="11"/>
  <c r="J10" i="11"/>
  <c r="F10" i="11"/>
  <c r="F87" i="10"/>
  <c r="G87" i="10"/>
  <c r="H87" i="10"/>
  <c r="I87" i="10"/>
  <c r="E87" i="10"/>
  <c r="F121" i="12" l="1"/>
  <c r="F120" i="12" s="1"/>
  <c r="G121" i="12"/>
  <c r="H121" i="12"/>
  <c r="I121" i="12"/>
  <c r="E121" i="12"/>
  <c r="E120" i="12" s="1"/>
  <c r="G120" i="12"/>
  <c r="I120" i="12"/>
  <c r="H120" i="12"/>
  <c r="I12" i="12"/>
  <c r="H12" i="12"/>
  <c r="G12" i="12"/>
  <c r="F12" i="12"/>
  <c r="E12" i="12"/>
  <c r="F325" i="10" l="1"/>
  <c r="G325" i="10"/>
  <c r="H325" i="10"/>
  <c r="I325" i="10"/>
  <c r="E325" i="10"/>
  <c r="E317" i="10"/>
  <c r="F317" i="10"/>
  <c r="G317" i="10"/>
  <c r="H317" i="10"/>
  <c r="I317" i="10"/>
  <c r="F310" i="10"/>
  <c r="G310" i="10"/>
  <c r="H310" i="10"/>
  <c r="I310" i="10"/>
  <c r="E310" i="10"/>
  <c r="F303" i="10"/>
  <c r="G303" i="10"/>
  <c r="H303" i="10"/>
  <c r="I303" i="10"/>
  <c r="E303" i="10"/>
  <c r="F296" i="10"/>
  <c r="G296" i="10"/>
  <c r="H296" i="10"/>
  <c r="I296" i="10"/>
  <c r="E296" i="10"/>
  <c r="F289" i="10"/>
  <c r="G289" i="10"/>
  <c r="H289" i="10"/>
  <c r="I289" i="10"/>
  <c r="E289" i="10"/>
  <c r="F279" i="10"/>
  <c r="G279" i="10"/>
  <c r="H279" i="10"/>
  <c r="I279" i="10"/>
  <c r="E279" i="10"/>
  <c r="F271" i="10"/>
  <c r="G271" i="10"/>
  <c r="H271" i="10"/>
  <c r="I271" i="10"/>
  <c r="E271" i="10"/>
  <c r="F263" i="10"/>
  <c r="G263" i="10"/>
  <c r="H263" i="10"/>
  <c r="I263" i="10"/>
  <c r="E263" i="10"/>
  <c r="F256" i="10"/>
  <c r="G256" i="10"/>
  <c r="H256" i="10"/>
  <c r="I256" i="10"/>
  <c r="E256" i="10"/>
  <c r="F249" i="10"/>
  <c r="G249" i="10"/>
  <c r="H249" i="10"/>
  <c r="I249" i="10"/>
  <c r="E249" i="10"/>
  <c r="F242" i="10"/>
  <c r="G242" i="10"/>
  <c r="H242" i="10"/>
  <c r="I242" i="10"/>
  <c r="E242" i="10"/>
  <c r="F235" i="10"/>
  <c r="G235" i="10"/>
  <c r="H235" i="10"/>
  <c r="I235" i="10"/>
  <c r="E235" i="10"/>
  <c r="F228" i="10"/>
  <c r="G228" i="10"/>
  <c r="H228" i="10"/>
  <c r="I228" i="10"/>
  <c r="E228" i="10"/>
  <c r="F221" i="10"/>
  <c r="G221" i="10"/>
  <c r="H221" i="10"/>
  <c r="I221" i="10"/>
  <c r="E221" i="10"/>
  <c r="E214" i="10"/>
  <c r="F214" i="10"/>
  <c r="G214" i="10"/>
  <c r="H214" i="10"/>
  <c r="I214" i="10"/>
  <c r="F207" i="10"/>
  <c r="G207" i="10"/>
  <c r="H207" i="10"/>
  <c r="I207" i="10"/>
  <c r="E207" i="10"/>
  <c r="F200" i="10"/>
  <c r="G200" i="10"/>
  <c r="H200" i="10"/>
  <c r="I200" i="10"/>
  <c r="E200" i="10"/>
  <c r="F193" i="10"/>
  <c r="G193" i="10"/>
  <c r="H193" i="10"/>
  <c r="I193" i="10"/>
  <c r="E193" i="10"/>
  <c r="F186" i="10"/>
  <c r="G186" i="10"/>
  <c r="H186" i="10"/>
  <c r="I186" i="10"/>
  <c r="E186" i="10"/>
  <c r="F179" i="10"/>
  <c r="G179" i="10"/>
  <c r="H179" i="10"/>
  <c r="I179" i="10"/>
  <c r="E179" i="10"/>
  <c r="F172" i="10"/>
  <c r="G172" i="10"/>
  <c r="H172" i="10"/>
  <c r="I172" i="10"/>
  <c r="E172" i="10"/>
  <c r="F165" i="10"/>
  <c r="G165" i="10"/>
  <c r="H165" i="10"/>
  <c r="I165" i="10"/>
  <c r="E165" i="10"/>
  <c r="F158" i="10"/>
  <c r="G158" i="10"/>
  <c r="H158" i="10"/>
  <c r="I158" i="10"/>
  <c r="E158" i="10"/>
  <c r="E151" i="10"/>
  <c r="F151" i="10"/>
  <c r="G151" i="10"/>
  <c r="H151" i="10"/>
  <c r="I151" i="10"/>
  <c r="E137" i="10"/>
  <c r="F137" i="10"/>
  <c r="G137" i="10"/>
  <c r="H137" i="10"/>
  <c r="I137" i="10"/>
  <c r="F130" i="10"/>
  <c r="G130" i="10"/>
  <c r="H130" i="10"/>
  <c r="I130" i="10"/>
  <c r="E130" i="10"/>
  <c r="E123" i="10"/>
  <c r="F123" i="10"/>
  <c r="G123" i="10"/>
  <c r="H123" i="10"/>
  <c r="I123" i="10"/>
  <c r="F115" i="10"/>
  <c r="G115" i="10"/>
  <c r="H115" i="10"/>
  <c r="I115" i="10"/>
  <c r="E115" i="10"/>
  <c r="F108" i="10"/>
  <c r="G108" i="10"/>
  <c r="H108" i="10"/>
  <c r="I108" i="10"/>
  <c r="E108" i="10"/>
  <c r="F101" i="10"/>
  <c r="G101" i="10"/>
  <c r="H101" i="10"/>
  <c r="I101" i="10"/>
  <c r="E101" i="10"/>
  <c r="F94" i="10"/>
  <c r="G94" i="10"/>
  <c r="H94" i="10"/>
  <c r="I94" i="10"/>
  <c r="E94" i="10"/>
  <c r="F79" i="10"/>
  <c r="G79" i="10"/>
  <c r="H79" i="10"/>
  <c r="I79" i="10"/>
  <c r="E79" i="10"/>
  <c r="F72" i="10"/>
  <c r="G72" i="10"/>
  <c r="H72" i="10"/>
  <c r="I72" i="10"/>
  <c r="E72" i="10"/>
  <c r="G64" i="10"/>
  <c r="H64" i="10"/>
  <c r="I64" i="10"/>
  <c r="F64" i="10"/>
  <c r="E64" i="10"/>
  <c r="F56" i="10"/>
  <c r="G56" i="10"/>
  <c r="H56" i="10"/>
  <c r="I56" i="10"/>
  <c r="E56" i="10"/>
  <c r="F48" i="10"/>
  <c r="G48" i="10"/>
  <c r="H48" i="10"/>
  <c r="I48" i="10"/>
  <c r="E48" i="10"/>
  <c r="F40" i="10"/>
  <c r="G40" i="10"/>
  <c r="H40" i="10"/>
  <c r="I40" i="10"/>
  <c r="E40" i="10"/>
  <c r="F33" i="10"/>
  <c r="G33" i="10"/>
  <c r="H33" i="10"/>
  <c r="I33" i="10"/>
  <c r="E33" i="10"/>
  <c r="F26" i="10"/>
  <c r="G26" i="10"/>
  <c r="I26" i="10"/>
  <c r="E26" i="10"/>
  <c r="F19" i="10"/>
  <c r="G19" i="10"/>
  <c r="H19" i="10"/>
  <c r="I19" i="10"/>
  <c r="E19" i="10"/>
  <c r="F12" i="10"/>
  <c r="G12" i="10"/>
  <c r="H12" i="10"/>
  <c r="I12" i="10"/>
  <c r="E12" i="10"/>
  <c r="E169" i="12"/>
  <c r="F169" i="12"/>
  <c r="F168" i="12" s="1"/>
  <c r="H169" i="12"/>
  <c r="I169" i="12"/>
  <c r="G169" i="12"/>
  <c r="I163" i="12"/>
  <c r="H163" i="12"/>
  <c r="G163" i="12"/>
  <c r="F163" i="12"/>
  <c r="E163" i="12"/>
  <c r="E77" i="12"/>
  <c r="E83" i="12"/>
  <c r="F83" i="12"/>
  <c r="F77" i="12" s="1"/>
  <c r="H77" i="12"/>
  <c r="I83" i="12"/>
  <c r="I77" i="12" s="1"/>
  <c r="G78" i="12"/>
  <c r="G77" i="12" s="1"/>
  <c r="I161" i="12"/>
  <c r="H161" i="12"/>
  <c r="G161" i="12"/>
  <c r="F161" i="12"/>
  <c r="E161" i="12"/>
  <c r="I149" i="12"/>
  <c r="I148" i="12" s="1"/>
  <c r="H149" i="12"/>
  <c r="H148" i="12" s="1"/>
  <c r="G149" i="12"/>
  <c r="G148" i="12" s="1"/>
  <c r="F149" i="12"/>
  <c r="F148" i="12" s="1"/>
  <c r="E149" i="12"/>
  <c r="E148" i="12"/>
  <c r="G142" i="12"/>
  <c r="I137" i="12"/>
  <c r="H137" i="12"/>
  <c r="F137" i="12"/>
  <c r="E137" i="12"/>
  <c r="I132" i="12"/>
  <c r="I131" i="12" s="1"/>
  <c r="I128" i="12" s="1"/>
  <c r="I127" i="12" s="1"/>
  <c r="H132" i="12"/>
  <c r="H131" i="12" s="1"/>
  <c r="H128" i="12" s="1"/>
  <c r="H127" i="12" s="1"/>
  <c r="G132" i="12"/>
  <c r="G131" i="12" s="1"/>
  <c r="G128" i="12" s="1"/>
  <c r="G127" i="12" s="1"/>
  <c r="F132" i="12"/>
  <c r="F131" i="12" s="1"/>
  <c r="F128" i="12" s="1"/>
  <c r="F127" i="12" s="1"/>
  <c r="E132" i="12"/>
  <c r="E131" i="12" s="1"/>
  <c r="G94" i="12"/>
  <c r="E61" i="12"/>
  <c r="F61" i="12"/>
  <c r="H61" i="12"/>
  <c r="I61" i="12"/>
  <c r="G61" i="12"/>
  <c r="G58" i="12"/>
  <c r="E52" i="12"/>
  <c r="E51" i="12" s="1"/>
  <c r="F52" i="12"/>
  <c r="F51" i="12" s="1"/>
  <c r="H52" i="12"/>
  <c r="H51" i="12" s="1"/>
  <c r="I52" i="12"/>
  <c r="I51" i="12" s="1"/>
  <c r="G52" i="12"/>
  <c r="G51" i="12" s="1"/>
  <c r="F160" i="12" l="1"/>
  <c r="E160" i="12"/>
  <c r="H160" i="12"/>
  <c r="I160" i="12"/>
  <c r="G160" i="12"/>
  <c r="G137" i="12"/>
  <c r="G57" i="12"/>
  <c r="I43" i="12"/>
  <c r="I42" i="12" s="1"/>
  <c r="I39" i="12" s="1"/>
  <c r="H43" i="12"/>
  <c r="H42" i="12" s="1"/>
  <c r="H39" i="12" s="1"/>
  <c r="G43" i="12"/>
  <c r="E43" i="12"/>
  <c r="G42" i="12"/>
  <c r="G39" i="12" s="1"/>
  <c r="F42" i="12"/>
  <c r="F39" i="12" s="1"/>
  <c r="E42" i="12"/>
  <c r="E39" i="12" s="1"/>
  <c r="G37" i="12"/>
  <c r="I31" i="12"/>
  <c r="H31" i="12"/>
  <c r="F31" i="12"/>
  <c r="E31" i="12"/>
  <c r="G24" i="12"/>
  <c r="I20" i="12"/>
  <c r="I19" i="12" s="1"/>
  <c r="H20" i="12"/>
  <c r="H19" i="12" s="1"/>
  <c r="G20" i="12"/>
  <c r="F20" i="12"/>
  <c r="F19" i="12" s="1"/>
  <c r="E20" i="12"/>
  <c r="E19" i="12" s="1"/>
  <c r="F37" i="11"/>
  <c r="G34" i="11" s="1"/>
  <c r="G37" i="11" s="1"/>
  <c r="H34" i="11" s="1"/>
  <c r="H37" i="11" s="1"/>
  <c r="I34" i="11" s="1"/>
  <c r="I37" i="11" s="1"/>
  <c r="J34" i="11" s="1"/>
  <c r="J37" i="11" s="1"/>
  <c r="G7" i="12" l="1"/>
  <c r="I7" i="12"/>
  <c r="F7" i="12"/>
  <c r="H7" i="12"/>
  <c r="I115" i="12"/>
  <c r="H115" i="12"/>
  <c r="G115" i="12"/>
  <c r="G89" i="12" s="1"/>
  <c r="F115" i="12"/>
  <c r="E115" i="12"/>
  <c r="I94" i="12"/>
  <c r="H94" i="12"/>
  <c r="F94" i="12"/>
  <c r="E94" i="12"/>
  <c r="I89" i="12" l="1"/>
  <c r="I86" i="12" s="1"/>
  <c r="H89" i="12"/>
  <c r="H86" i="12" s="1"/>
  <c r="H85" i="12" l="1"/>
  <c r="I85" i="12"/>
  <c r="I58" i="12"/>
  <c r="I57" i="12" s="1"/>
  <c r="H58" i="12"/>
  <c r="H57" i="12" s="1"/>
  <c r="F58" i="12"/>
  <c r="F57" i="12" s="1"/>
  <c r="E58" i="12"/>
  <c r="E57" i="12" s="1"/>
  <c r="I72" i="12"/>
  <c r="I71" i="12" s="1"/>
  <c r="H72" i="12"/>
  <c r="H71" i="12" s="1"/>
  <c r="G72" i="12"/>
  <c r="G71" i="12" s="1"/>
  <c r="F72" i="12"/>
  <c r="F71" i="12" s="1"/>
  <c r="E72" i="12"/>
  <c r="E71" i="12" s="1"/>
  <c r="G20" i="11" l="1"/>
  <c r="F20" i="11"/>
  <c r="J21" i="11"/>
  <c r="F21" i="11" l="1"/>
  <c r="H21" i="11"/>
  <c r="G21" i="11"/>
  <c r="I21" i="11"/>
  <c r="I324" i="10"/>
  <c r="H324" i="10"/>
  <c r="G324" i="10"/>
  <c r="F324" i="10"/>
  <c r="E324" i="10"/>
  <c r="I278" i="10"/>
  <c r="H278" i="10"/>
  <c r="G278" i="10"/>
  <c r="F278" i="10"/>
  <c r="E278" i="10"/>
  <c r="I270" i="10"/>
  <c r="G270" i="10"/>
  <c r="F270" i="10"/>
  <c r="E270" i="10"/>
  <c r="H270" i="10"/>
  <c r="F16" i="13"/>
  <c r="E16" i="13"/>
  <c r="D16" i="13"/>
  <c r="C16" i="13"/>
  <c r="B16" i="13"/>
  <c r="I144" i="10"/>
  <c r="H144" i="10"/>
  <c r="G144" i="10"/>
  <c r="F144" i="10"/>
  <c r="E144" i="10"/>
  <c r="I71" i="10"/>
  <c r="H71" i="10"/>
  <c r="G71" i="10"/>
  <c r="F71" i="10"/>
  <c r="E71" i="10"/>
  <c r="I63" i="10"/>
  <c r="H63" i="10"/>
  <c r="G63" i="10"/>
  <c r="F63" i="10"/>
  <c r="E63" i="10"/>
  <c r="I55" i="10"/>
  <c r="H55" i="10"/>
  <c r="G55" i="10"/>
  <c r="F55" i="10"/>
  <c r="E55" i="10"/>
  <c r="E47" i="10"/>
  <c r="I47" i="10"/>
  <c r="H47" i="10"/>
  <c r="G47" i="10"/>
  <c r="F47" i="10"/>
  <c r="E93" i="10" l="1"/>
  <c r="I288" i="10"/>
  <c r="E288" i="10"/>
  <c r="E287" i="10" s="1"/>
  <c r="F13" i="11" s="1"/>
  <c r="F288" i="10"/>
  <c r="H288" i="10"/>
  <c r="G288" i="10"/>
  <c r="I122" i="10"/>
  <c r="H122" i="10"/>
  <c r="G122" i="10"/>
  <c r="F122" i="10"/>
  <c r="E122" i="10"/>
  <c r="H93" i="10"/>
  <c r="I93" i="10"/>
  <c r="G93" i="10"/>
  <c r="F93" i="10"/>
  <c r="E11" i="10"/>
  <c r="E10" i="10" s="1"/>
  <c r="F9" i="11" s="1"/>
  <c r="F8" i="11" s="1"/>
  <c r="H11" i="10"/>
  <c r="H10" i="10" s="1"/>
  <c r="I9" i="11" s="1"/>
  <c r="I8" i="11" s="1"/>
  <c r="G11" i="10"/>
  <c r="G10" i="10" s="1"/>
  <c r="H9" i="11" s="1"/>
  <c r="H8" i="11" s="1"/>
  <c r="F11" i="10"/>
  <c r="F10" i="10" s="1"/>
  <c r="G9" i="11" s="1"/>
  <c r="G8" i="11" s="1"/>
  <c r="I11" i="10"/>
  <c r="I10" i="10" s="1"/>
  <c r="J9" i="11" s="1"/>
  <c r="J8" i="11" s="1"/>
  <c r="I287" i="10" l="1"/>
  <c r="J13" i="11" s="1"/>
  <c r="H287" i="10"/>
  <c r="I13" i="11" s="1"/>
  <c r="G287" i="10"/>
  <c r="H13" i="11" s="1"/>
  <c r="F287" i="10"/>
  <c r="G13" i="11" s="1"/>
  <c r="E92" i="10"/>
  <c r="I92" i="10"/>
  <c r="F92" i="10"/>
  <c r="H92" i="10"/>
  <c r="G92" i="10"/>
  <c r="F12" i="6"/>
  <c r="F11" i="6" s="1"/>
  <c r="G12" i="6"/>
  <c r="G11" i="6" s="1"/>
  <c r="H12" i="6"/>
  <c r="H11" i="6" s="1"/>
  <c r="I12" i="6"/>
  <c r="I11" i="6" s="1"/>
  <c r="E12" i="6"/>
  <c r="E11" i="6" s="1"/>
  <c r="F9" i="6"/>
  <c r="G9" i="6"/>
  <c r="H9" i="6"/>
  <c r="H8" i="6" s="1"/>
  <c r="I9" i="6"/>
  <c r="I8" i="6" s="1"/>
  <c r="F8" i="6"/>
  <c r="G8" i="6"/>
  <c r="E9" i="6"/>
  <c r="E8" i="6"/>
  <c r="B15" i="13" l="1"/>
  <c r="B14" i="13" s="1"/>
  <c r="B10" i="13" s="1"/>
  <c r="F12" i="11"/>
  <c r="F11" i="11" s="1"/>
  <c r="F14" i="11" s="1"/>
  <c r="C15" i="13"/>
  <c r="C14" i="13" s="1"/>
  <c r="C10" i="13" s="1"/>
  <c r="G12" i="11"/>
  <c r="G11" i="11" s="1"/>
  <c r="G14" i="11" s="1"/>
  <c r="J12" i="11"/>
  <c r="J11" i="11" s="1"/>
  <c r="J14" i="11" s="1"/>
  <c r="F15" i="13"/>
  <c r="F14" i="13" s="1"/>
  <c r="F10" i="13" s="1"/>
  <c r="I12" i="11"/>
  <c r="I11" i="11" s="1"/>
  <c r="I14" i="11" s="1"/>
  <c r="E15" i="13"/>
  <c r="E14" i="13" s="1"/>
  <c r="E10" i="13" s="1"/>
  <c r="H12" i="11"/>
  <c r="H11" i="11" s="1"/>
  <c r="H14" i="11" s="1"/>
  <c r="D15" i="13"/>
  <c r="D14" i="13" s="1"/>
  <c r="D10" i="13" s="1"/>
</calcChain>
</file>

<file path=xl/sharedStrings.xml><?xml version="1.0" encoding="utf-8"?>
<sst xmlns="http://schemas.openxmlformats.org/spreadsheetml/2006/main" count="715" uniqueCount="193">
  <si>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</si>
  <si>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</si>
  <si>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</si>
  <si>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</si>
  <si>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</si>
  <si>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</si>
  <si>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</si>
  <si>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</si>
  <si>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</si>
  <si>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</si>
  <si>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</si>
  <si>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</si>
  <si>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</si>
  <si>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</si>
  <si>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</si>
  <si>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</si>
  <si>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</si>
  <si>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</si>
  <si>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</si>
  <si>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</si>
  <si>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</si>
  <si>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</si>
  <si>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</si>
  <si>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</si>
  <si>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</si>
  <si>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</si>
  <si>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</si>
  <si>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</si>
  <si>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</si>
  <si>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</si>
  <si>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</si>
  <si>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</si>
  <si>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</si>
  <si>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</si>
  <si>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</si>
  <si>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</si>
  <si>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</si>
  <si>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</si>
  <si>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</si>
  <si>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</si>
  <si>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</si>
  <si>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AKTIVNOSTI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</si>
  <si>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</si>
  <si>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</si>
  <si>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</si>
  <si>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</si>
  <si>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</si>
  <si>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Prihodi iz nadležnog proračuna i od HZZO-a temeljem ugovornih obveza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</si>
  <si>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</si>
  <si>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</si>
  <si>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</si>
  <si>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</si>
  <si>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Prihodi od nadležnog proračuna</t>
  </si>
  <si>
    <t>Prihodi po posebnim propisima</t>
  </si>
  <si>
    <t>Tekuće pomoći iz proračuna koji nije nadležan</t>
  </si>
  <si>
    <t>Kapitalne pomoći iz proračuna koji nije nadležan</t>
  </si>
  <si>
    <t>Ostali nespomenuti prihodi</t>
  </si>
  <si>
    <t>Ostali prihodi</t>
  </si>
  <si>
    <t>Prihodi od pruženi usluga</t>
  </si>
  <si>
    <t>Decentralizirana sredstva</t>
  </si>
  <si>
    <t>Plaće za redovan rad</t>
  </si>
  <si>
    <t>Ostali rashodi za zaposlene</t>
  </si>
  <si>
    <t>Doprinosi za mirovinsko osiguranje</t>
  </si>
  <si>
    <t>Doprinosi za obavezno zdravstveno osiguranje</t>
  </si>
  <si>
    <t>Službena putovanja</t>
  </si>
  <si>
    <t>Naknade za prijovoz, rad na terenu i odvojeni život</t>
  </si>
  <si>
    <t>Stručno usavršavanje zaposlenika</t>
  </si>
  <si>
    <t>Ostale naknade troškova zaposlenima</t>
  </si>
  <si>
    <t>Uredski materijal i ostale materijalni rashodi</t>
  </si>
  <si>
    <t>Materijal i sirovine</t>
  </si>
  <si>
    <t>Prihodi za posebne namjene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</si>
  <si>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</si>
  <si>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</si>
  <si>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</si>
  <si>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</si>
  <si>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</si>
  <si>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</si>
  <si>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</si>
  <si>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</si>
  <si>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</si>
  <si>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</si>
  <si>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</si>
  <si>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</si>
  <si>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Članarine</t>
  </si>
  <si>
    <t xml:space="preserve">Ostale naknade  </t>
  </si>
  <si>
    <t>Ostali nespomenuti rashodi</t>
  </si>
  <si>
    <t>Bankarske i usluge platnog prometa</t>
  </si>
  <si>
    <t>Ostale naknade iz proračuna u naravi</t>
  </si>
  <si>
    <t>Poslovni objekti</t>
  </si>
  <si>
    <t>Knjige u knjižnici</t>
  </si>
  <si>
    <t>Udžbenici</t>
  </si>
  <si>
    <t>Prihodi od imovine</t>
  </si>
  <si>
    <t>Kapitalne pomoći od izvanproračunskih korisnika</t>
  </si>
  <si>
    <t>Potpore</t>
  </si>
  <si>
    <t>Računala i računalna oprema</t>
  </si>
  <si>
    <t>Komunikacijska oprema</t>
  </si>
  <si>
    <t>Tekuće pomoći iz iz drž. prorač. temeljem prijenosa EU sredstava</t>
  </si>
  <si>
    <t>Kapitalne pomoći iz iz drž. prorač. temeljem prijenosa EU sredstava</t>
  </si>
  <si>
    <t>Pomoći EU</t>
  </si>
  <si>
    <t>Izvor financiranja 051</t>
  </si>
  <si>
    <t>Školska shema</t>
  </si>
  <si>
    <t>Izvor financiranja 011</t>
  </si>
  <si>
    <t>Doprinos za mirovinsko osiguranje</t>
  </si>
  <si>
    <t>Doprinos za zdravstveno osiguranje</t>
  </si>
  <si>
    <t>0912 Osnovno obrazovanje</t>
  </si>
  <si>
    <t>Uređaji, strojevi i oprema za ostale namjene</t>
  </si>
  <si>
    <t>Izvor financiranja 044</t>
  </si>
  <si>
    <t>Uredski materijal i ostali materijalni rashodi</t>
  </si>
  <si>
    <t>Materija i dijelovi za tekuće i investicijsko održavanje</t>
  </si>
  <si>
    <t>Financijski rashodi</t>
  </si>
  <si>
    <t>09 Obrazovanje</t>
  </si>
  <si>
    <t>096 Dodatne usluge u školstvu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</si>
  <si>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</si>
  <si>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</si>
  <si>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</si>
  <si>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</si>
  <si>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</si>
  <si>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Izvršenje 2022.*</t>
  </si>
  <si>
    <t>Proračun za 2024.</t>
  </si>
  <si>
    <t>Projekcija proračuna
za 2025.</t>
  </si>
  <si>
    <t>Projekcija proračuna
za 2026.</t>
  </si>
  <si>
    <t>EUR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</si>
  <si>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</si>
  <si>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</si>
  <si>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</si>
  <si>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</si>
  <si>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</si>
  <si>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</si>
  <si>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</si>
  <si>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</si>
  <si>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</si>
  <si>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</si>
  <si>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</si>
  <si>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 + PRIJENOS VIŠKA / MANJKA IZ PRETHODNE(IH) GODINE - PRIJENOS VIŠKA / MANJKA U SLJEDEĆE RAZDOBLJE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</si>
  <si>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</si>
  <si>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</si>
  <si>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</si>
  <si>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</si>
  <si>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</si>
  <si>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</si>
  <si>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</si>
  <si>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</si>
  <si>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</si>
  <si>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</si>
  <si>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</si>
  <si>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</si>
  <si>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</si>
  <si>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</si>
  <si>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</si>
  <si>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</si>
  <si>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Školska natjecanja</t>
  </si>
  <si>
    <t>Naknade za prijevoz</t>
  </si>
  <si>
    <t>Građanski odgoj i obrazovanje</t>
  </si>
  <si>
    <t>Škole jednakih mogućnosti MŽ</t>
  </si>
  <si>
    <t>Vlastito</t>
  </si>
  <si>
    <t>Izvor financiranja 031</t>
  </si>
  <si>
    <t>Vlastiti i ostali prihodi</t>
  </si>
  <si>
    <t>Najam dvorane</t>
  </si>
  <si>
    <t>Izvor financiranja 043</t>
  </si>
  <si>
    <t>Školska kuhinja</t>
  </si>
  <si>
    <t>Ostali prihodi za posebne namjene</t>
  </si>
  <si>
    <t xml:space="preserve">Ostali prihodi </t>
  </si>
  <si>
    <t>Naknade građanima i kućanstvima u naravi</t>
  </si>
  <si>
    <t>Škole jednakih mogućnosti EU</t>
  </si>
  <si>
    <t>Prehrana učenika</t>
  </si>
  <si>
    <t>Izvor financiranja 052</t>
  </si>
  <si>
    <t>Naknada građanima i kućanstvima</t>
  </si>
  <si>
    <t>Udžbenici, lektira</t>
  </si>
  <si>
    <t>Knjige (knjižnica)</t>
  </si>
  <si>
    <t>Plaće, naknade</t>
  </si>
  <si>
    <t>e-škole</t>
  </si>
  <si>
    <t>NAZIV KAPITALNOG PROJEKTA</t>
  </si>
  <si>
    <t>Poslovni subjekti</t>
  </si>
  <si>
    <t>Prihodi od prodaje nefinancijske imovine</t>
  </si>
  <si>
    <t>Prihodi od prodaje proizvedene dugotrajne imovine</t>
  </si>
  <si>
    <t>Radni udžbenici, DOM</t>
  </si>
  <si>
    <t>Aktivnost 1013A101330</t>
  </si>
  <si>
    <t xml:space="preserve">PROGRAM </t>
  </si>
  <si>
    <t xml:space="preserve">Aktivnost </t>
  </si>
  <si>
    <t>Aktivnost 1001T100117</t>
  </si>
  <si>
    <t>PROGRAM 1013</t>
  </si>
  <si>
    <t>Aktivnost 1013A101301</t>
  </si>
  <si>
    <t>Aktivnost 1001T100115</t>
  </si>
  <si>
    <t>Rashodi za zdravstvene usluge</t>
  </si>
  <si>
    <t>Troškovi sudskih postupaka</t>
  </si>
  <si>
    <t>Zatezne kamate</t>
  </si>
  <si>
    <t>Aktivnost 1013A101304</t>
  </si>
  <si>
    <t>Aktivnost 1013A101343</t>
  </si>
  <si>
    <t>PROGRAM 1001</t>
  </si>
  <si>
    <t>Aktivnost A101314</t>
  </si>
  <si>
    <t xml:space="preserve">  44 Decentralizirana sredstva</t>
  </si>
  <si>
    <t xml:space="preserve">  51 Pomoći EU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</si>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</sst>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rgb="FF92D050"/>
      <name val="Arial"/>
      <family val="2"/>
      <charset val="238"/>
    </font>
    <font>
      <i/>
      <sz val="10"/>
      <color rgb="FFFFC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10"/>
      <color rgb="FF7030A0"/>
      <name val="Arial"/>
      <family val="2"/>
      <charset val="238"/>
    </font>
    <font>
      <i/>
      <sz val="10"/>
      <color theme="5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3" fontId="17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0" fontId="18" fillId="0" borderId="0" xfId="0" applyFont="1"/>
    <xf numFmtId="0" fontId="0" fillId="0" borderId="0" xfId="0" applyFont="1"/>
    <xf numFmtId="0" fontId="1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8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3" fontId="17" fillId="2" borderId="3" xfId="0" applyNumberFormat="1" applyFont="1" applyFill="1" applyBorder="1" applyAlignment="1" applyProtection="1">
      <alignment horizontal="right" wrapText="1"/>
    </xf>
    <xf numFmtId="0" fontId="8" fillId="3" borderId="2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1" xfId="0" applyNumberFormat="1" applyFont="1" applyFill="1" applyBorder="1" applyAlignment="1" applyProtection="1">
      <alignment horizontal="left" vertical="center" wrapText="1" indent="1"/>
    </xf>
    <xf numFmtId="0" fontId="17" fillId="2" borderId="2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1" fillId="0" borderId="0" xfId="0" quotePrefix="1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 applyProtection="1">
      <alignment horizontal="right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/>
    </xf>
    <xf numFmtId="0" fontId="9" fillId="7" borderId="3" xfId="0" quotePrefix="1" applyFont="1" applyFill="1" applyBorder="1" applyAlignment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9" fillId="6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 wrapText="1"/>
    </xf>
    <xf numFmtId="0" fontId="9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9" fillId="10" borderId="3" xfId="0" quotePrefix="1" applyFont="1" applyFill="1" applyBorder="1" applyAlignment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3" fontId="9" fillId="10" borderId="4" xfId="0" applyNumberFormat="1" applyFont="1" applyFill="1" applyBorder="1" applyAlignment="1">
      <alignment horizontal="right"/>
    </xf>
    <xf numFmtId="3" fontId="17" fillId="10" borderId="4" xfId="0" applyNumberFormat="1" applyFont="1" applyFill="1" applyBorder="1" applyAlignment="1">
      <alignment horizontal="right"/>
    </xf>
    <xf numFmtId="3" fontId="17" fillId="10" borderId="3" xfId="0" applyNumberFormat="1" applyFont="1" applyFill="1" applyBorder="1" applyAlignment="1">
      <alignment horizontal="right"/>
    </xf>
    <xf numFmtId="3" fontId="17" fillId="10" borderId="3" xfId="0" applyNumberFormat="1" applyFont="1" applyFill="1" applyBorder="1" applyAlignment="1" applyProtection="1">
      <alignment horizontal="right" wrapText="1"/>
    </xf>
    <xf numFmtId="3" fontId="17" fillId="8" borderId="4" xfId="0" applyNumberFormat="1" applyFont="1" applyFill="1" applyBorder="1" applyAlignment="1">
      <alignment horizontal="right"/>
    </xf>
    <xf numFmtId="3" fontId="9" fillId="9" borderId="4" xfId="0" applyNumberFormat="1" applyFont="1" applyFill="1" applyBorder="1" applyAlignment="1">
      <alignment horizontal="right"/>
    </xf>
    <xf numFmtId="3" fontId="17" fillId="9" borderId="4" xfId="0" applyNumberFormat="1" applyFont="1" applyFill="1" applyBorder="1" applyAlignment="1">
      <alignment horizontal="right"/>
    </xf>
    <xf numFmtId="3" fontId="17" fillId="5" borderId="4" xfId="0" applyNumberFormat="1" applyFont="1" applyFill="1" applyBorder="1" applyAlignment="1">
      <alignment horizontal="right"/>
    </xf>
    <xf numFmtId="3" fontId="17" fillId="8" borderId="3" xfId="0" applyNumberFormat="1" applyFont="1" applyFill="1" applyBorder="1" applyAlignment="1">
      <alignment horizontal="right"/>
    </xf>
    <xf numFmtId="3" fontId="17" fillId="6" borderId="4" xfId="0" applyNumberFormat="1" applyFont="1" applyFill="1" applyBorder="1" applyAlignment="1">
      <alignment horizontal="right"/>
    </xf>
    <xf numFmtId="3" fontId="17" fillId="6" borderId="3" xfId="0" applyNumberFormat="1" applyFont="1" applyFill="1" applyBorder="1" applyAlignment="1">
      <alignment horizontal="right"/>
    </xf>
    <xf numFmtId="3" fontId="17" fillId="7" borderId="4" xfId="0" applyNumberFormat="1" applyFont="1" applyFill="1" applyBorder="1" applyAlignment="1">
      <alignment horizontal="right"/>
    </xf>
    <xf numFmtId="3" fontId="17" fillId="7" borderId="3" xfId="0" applyNumberFormat="1" applyFont="1" applyFill="1" applyBorder="1" applyAlignment="1">
      <alignment horizontal="right"/>
    </xf>
    <xf numFmtId="3" fontId="17" fillId="5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9" fillId="2" borderId="1" xfId="0" applyNumberFormat="1" applyFont="1" applyFill="1" applyBorder="1" applyAlignment="1" applyProtection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28" fillId="2" borderId="1" xfId="0" applyNumberFormat="1" applyFont="1" applyFill="1" applyBorder="1" applyAlignment="1" applyProtection="1">
      <alignment horizontal="left" vertical="center" wrapText="1"/>
    </xf>
    <xf numFmtId="0" fontId="28" fillId="2" borderId="2" xfId="0" applyNumberFormat="1" applyFont="1" applyFill="1" applyBorder="1" applyAlignment="1" applyProtection="1">
      <alignment horizontal="left" vertical="center" wrapText="1"/>
    </xf>
    <xf numFmtId="0" fontId="28" fillId="2" borderId="4" xfId="0" applyNumberFormat="1" applyFont="1" applyFill="1" applyBorder="1" applyAlignment="1" applyProtection="1">
      <alignment horizontal="left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</xf>
    <xf numFmtId="0" fontId="25" fillId="2" borderId="2" xfId="0" applyNumberFormat="1" applyFont="1" applyFill="1" applyBorder="1" applyAlignment="1" applyProtection="1">
      <alignment horizontal="left" vertical="center" wrapText="1"/>
    </xf>
    <xf numFmtId="0" fontId="25" fillId="2" borderId="4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left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26" fillId="2" borderId="1" xfId="0" applyNumberFormat="1" applyFont="1" applyFill="1" applyBorder="1" applyAlignment="1" applyProtection="1">
      <alignment horizontal="left" vertical="center" wrapText="1"/>
    </xf>
    <xf numFmtId="0" fontId="26" fillId="2" borderId="2" xfId="0" applyNumberFormat="1" applyFont="1" applyFill="1" applyBorder="1" applyAlignment="1" applyProtection="1">
      <alignment horizontal="left" vertical="center" wrapText="1"/>
    </xf>
    <xf numFmtId="0" fontId="2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5" borderId="5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left" vertical="center" wrapText="1"/>
    </xf>
    <xf numFmtId="0" fontId="23" fillId="5" borderId="8" xfId="0" applyNumberFormat="1" applyFont="1" applyFill="1" applyBorder="1" applyAlignment="1" applyProtection="1">
      <alignment horizontal="left" vertical="center" wrapText="1"/>
    </xf>
    <xf numFmtId="3" fontId="23" fillId="5" borderId="8" xfId="0" applyNumberFormat="1" applyFont="1" applyFill="1" applyBorder="1" applyAlignment="1">
      <alignment horizontal="right"/>
    </xf>
    <xf numFmtId="0" fontId="17" fillId="2" borderId="9" xfId="0" applyNumberFormat="1" applyFont="1" applyFill="1" applyBorder="1" applyAlignment="1" applyProtection="1">
      <alignment horizontal="left" vertical="center" wrapText="1" indent="1"/>
    </xf>
    <xf numFmtId="0" fontId="17" fillId="2" borderId="10" xfId="0" applyNumberFormat="1" applyFont="1" applyFill="1" applyBorder="1" applyAlignment="1" applyProtection="1">
      <alignment horizontal="left" vertical="center" wrapText="1" indent="1"/>
    </xf>
    <xf numFmtId="0" fontId="17" fillId="2" borderId="11" xfId="0" applyNumberFormat="1" applyFont="1" applyFill="1" applyBorder="1" applyAlignment="1" applyProtection="1">
      <alignment horizontal="left" vertical="center" wrapText="1" indent="1"/>
    </xf>
    <xf numFmtId="0" fontId="20" fillId="2" borderId="11" xfId="0" applyNumberFormat="1" applyFont="1" applyFill="1" applyBorder="1" applyAlignment="1" applyProtection="1">
      <alignment horizontal="left" vertical="center" wrapText="1"/>
    </xf>
    <xf numFmtId="3" fontId="17" fillId="2" borderId="11" xfId="0" applyNumberFormat="1" applyFont="1" applyFill="1" applyBorder="1" applyAlignment="1">
      <alignment horizontal="right"/>
    </xf>
    <xf numFmtId="3" fontId="17" fillId="2" borderId="6" xfId="0" applyNumberFormat="1" applyFont="1" applyFill="1" applyBorder="1" applyAlignment="1">
      <alignment horizontal="right"/>
    </xf>
    <xf numFmtId="0" fontId="17" fillId="2" borderId="11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 indent="1"/>
    </xf>
    <xf numFmtId="0" fontId="3" fillId="2" borderId="11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7" xfId="0" applyNumberFormat="1" applyFont="1" applyFill="1" applyBorder="1" applyAlignment="1" applyProtection="1">
      <alignment horizontal="left" vertical="center" wrapText="1"/>
    </xf>
    <xf numFmtId="0" fontId="6" fillId="7" borderId="5" xfId="0" applyNumberFormat="1" applyFont="1" applyFill="1" applyBorder="1" applyAlignment="1" applyProtection="1">
      <alignment horizontal="left" vertical="center" wrapText="1"/>
    </xf>
    <xf numFmtId="0" fontId="6" fillId="7" borderId="8" xfId="0" applyNumberFormat="1" applyFont="1" applyFill="1" applyBorder="1" applyAlignment="1" applyProtection="1">
      <alignment horizontal="left" vertical="center" wrapText="1"/>
    </xf>
    <xf numFmtId="0" fontId="23" fillId="7" borderId="8" xfId="0" applyNumberFormat="1" applyFont="1" applyFill="1" applyBorder="1" applyAlignment="1" applyProtection="1">
      <alignment horizontal="left" vertical="center" wrapText="1"/>
    </xf>
    <xf numFmtId="3" fontId="23" fillId="7" borderId="8" xfId="0" applyNumberFormat="1" applyFont="1" applyFill="1" applyBorder="1" applyAlignment="1">
      <alignment horizontal="right"/>
    </xf>
    <xf numFmtId="0" fontId="19" fillId="7" borderId="8" xfId="0" applyNumberFormat="1" applyFont="1" applyFill="1" applyBorder="1" applyAlignment="1" applyProtection="1">
      <alignment horizontal="left" vertical="center" wrapText="1"/>
    </xf>
    <xf numFmtId="0" fontId="23" fillId="6" borderId="8" xfId="0" applyNumberFormat="1" applyFont="1" applyFill="1" applyBorder="1" applyAlignment="1" applyProtection="1">
      <alignment horizontal="left" vertical="center" wrapText="1"/>
    </xf>
    <xf numFmtId="0" fontId="6" fillId="6" borderId="7" xfId="0" applyNumberFormat="1" applyFont="1" applyFill="1" applyBorder="1" applyAlignment="1" applyProtection="1">
      <alignment horizontal="left" vertical="center" wrapText="1"/>
    </xf>
    <xf numFmtId="0" fontId="6" fillId="6" borderId="5" xfId="0" applyNumberFormat="1" applyFont="1" applyFill="1" applyBorder="1" applyAlignment="1" applyProtection="1">
      <alignment horizontal="left" vertical="center" wrapText="1"/>
    </xf>
    <xf numFmtId="0" fontId="6" fillId="6" borderId="8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3" fontId="23" fillId="6" borderId="8" xfId="0" applyNumberFormat="1" applyFont="1" applyFill="1" applyBorder="1" applyAlignment="1">
      <alignment horizontal="right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8" borderId="7" xfId="0" applyNumberFormat="1" applyFont="1" applyFill="1" applyBorder="1" applyAlignment="1" applyProtection="1">
      <alignment horizontal="left" vertical="center" wrapText="1"/>
    </xf>
    <xf numFmtId="0" fontId="6" fillId="8" borderId="5" xfId="0" applyNumberFormat="1" applyFont="1" applyFill="1" applyBorder="1" applyAlignment="1" applyProtection="1">
      <alignment horizontal="left" vertical="center" wrapText="1"/>
    </xf>
    <xf numFmtId="0" fontId="6" fillId="8" borderId="8" xfId="0" applyNumberFormat="1" applyFont="1" applyFill="1" applyBorder="1" applyAlignment="1" applyProtection="1">
      <alignment horizontal="left" vertical="center" wrapText="1"/>
    </xf>
    <xf numFmtId="0" fontId="23" fillId="8" borderId="8" xfId="0" applyNumberFormat="1" applyFont="1" applyFill="1" applyBorder="1" applyAlignment="1" applyProtection="1">
      <alignment horizontal="left" vertical="center" wrapText="1"/>
    </xf>
    <xf numFmtId="3" fontId="23" fillId="8" borderId="8" xfId="0" applyNumberFormat="1" applyFont="1" applyFill="1" applyBorder="1" applyAlignment="1">
      <alignment horizontal="right"/>
    </xf>
    <xf numFmtId="0" fontId="23" fillId="2" borderId="9" xfId="0" applyNumberFormat="1" applyFont="1" applyFill="1" applyBorder="1" applyAlignment="1" applyProtection="1">
      <alignment horizontal="left" vertical="center" wrapText="1" indent="1"/>
    </xf>
    <xf numFmtId="0" fontId="23" fillId="2" borderId="10" xfId="0" applyNumberFormat="1" applyFont="1" applyFill="1" applyBorder="1" applyAlignment="1" applyProtection="1">
      <alignment horizontal="left" vertical="center" wrapText="1" indent="1"/>
    </xf>
    <xf numFmtId="0" fontId="23" fillId="2" borderId="11" xfId="0" applyNumberFormat="1" applyFont="1" applyFill="1" applyBorder="1" applyAlignment="1" applyProtection="1">
      <alignment horizontal="left" vertical="center" wrapText="1" indent="1"/>
    </xf>
    <xf numFmtId="0" fontId="23" fillId="2" borderId="11" xfId="0" applyNumberFormat="1" applyFont="1" applyFill="1" applyBorder="1" applyAlignment="1" applyProtection="1">
      <alignment horizontal="left" vertical="center" wrapText="1"/>
    </xf>
    <xf numFmtId="3" fontId="23" fillId="2" borderId="11" xfId="0" applyNumberFormat="1" applyFont="1" applyFill="1" applyBorder="1" applyAlignment="1">
      <alignment horizontal="right"/>
    </xf>
    <xf numFmtId="0" fontId="23" fillId="9" borderId="8" xfId="0" applyNumberFormat="1" applyFont="1" applyFill="1" applyBorder="1" applyAlignment="1" applyProtection="1">
      <alignment horizontal="left" vertical="center" wrapText="1"/>
    </xf>
    <xf numFmtId="0" fontId="6" fillId="9" borderId="7" xfId="0" applyNumberFormat="1" applyFont="1" applyFill="1" applyBorder="1" applyAlignment="1" applyProtection="1">
      <alignment horizontal="left" vertical="center" wrapText="1"/>
    </xf>
    <xf numFmtId="0" fontId="6" fillId="9" borderId="5" xfId="0" applyNumberFormat="1" applyFont="1" applyFill="1" applyBorder="1" applyAlignment="1" applyProtection="1">
      <alignment horizontal="left" vertical="center" wrapText="1"/>
    </xf>
    <xf numFmtId="0" fontId="6" fillId="9" borderId="8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3" fontId="23" fillId="9" borderId="8" xfId="0" applyNumberFormat="1" applyFont="1" applyFill="1" applyBorder="1" applyAlignment="1">
      <alignment horizontal="right"/>
    </xf>
    <xf numFmtId="3" fontId="17" fillId="9" borderId="3" xfId="0" applyNumberFormat="1" applyFont="1" applyFill="1" applyBorder="1" applyAlignment="1">
      <alignment horizontal="right"/>
    </xf>
    <xf numFmtId="0" fontId="23" fillId="10" borderId="8" xfId="0" applyNumberFormat="1" applyFont="1" applyFill="1" applyBorder="1" applyAlignment="1" applyProtection="1">
      <alignment horizontal="left" vertical="center" wrapText="1"/>
    </xf>
    <xf numFmtId="0" fontId="6" fillId="10" borderId="7" xfId="0" applyNumberFormat="1" applyFont="1" applyFill="1" applyBorder="1" applyAlignment="1" applyProtection="1">
      <alignment horizontal="left" vertical="center" wrapText="1"/>
    </xf>
    <xf numFmtId="0" fontId="6" fillId="10" borderId="5" xfId="0" applyNumberFormat="1" applyFont="1" applyFill="1" applyBorder="1" applyAlignment="1" applyProtection="1">
      <alignment horizontal="left" vertical="center" wrapText="1"/>
    </xf>
    <xf numFmtId="0" fontId="6" fillId="10" borderId="8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3" fontId="23" fillId="10" borderId="8" xfId="0" applyNumberFormat="1" applyFont="1" applyFill="1" applyBorder="1" applyAlignment="1">
      <alignment horizontal="right"/>
    </xf>
    <xf numFmtId="0" fontId="6" fillId="5" borderId="12" xfId="0" applyNumberFormat="1" applyFont="1" applyFill="1" applyBorder="1" applyAlignment="1" applyProtection="1">
      <alignment horizontal="right" vertical="center" wrapText="1"/>
    </xf>
    <xf numFmtId="0" fontId="6" fillId="5" borderId="13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right" vertical="center" wrapText="1"/>
    </xf>
    <xf numFmtId="0" fontId="6" fillId="5" borderId="14" xfId="0" applyNumberFormat="1" applyFont="1" applyFill="1" applyBorder="1" applyAlignment="1" applyProtection="1">
      <alignment horizontal="center" vertical="center" wrapText="1"/>
    </xf>
    <xf numFmtId="3" fontId="6" fillId="5" borderId="14" xfId="0" applyNumberFormat="1" applyFont="1" applyFill="1" applyBorder="1" applyAlignment="1">
      <alignment horizontal="right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 applyProtection="1">
      <alignment horizontal="center" vertical="center" wrapText="1"/>
    </xf>
    <xf numFmtId="3" fontId="6" fillId="4" borderId="11" xfId="0" applyNumberFormat="1" applyFont="1" applyFill="1" applyBorder="1" applyAlignment="1" applyProtection="1">
      <alignment horizontal="center" vertical="center" wrapText="1"/>
    </xf>
    <xf numFmtId="0" fontId="6" fillId="7" borderId="15" xfId="0" applyNumberFormat="1" applyFont="1" applyFill="1" applyBorder="1" applyAlignment="1" applyProtection="1">
      <alignment horizontal="right" vertical="center" wrapText="1"/>
    </xf>
    <xf numFmtId="0" fontId="6" fillId="7" borderId="16" xfId="0" applyNumberFormat="1" applyFont="1" applyFill="1" applyBorder="1" applyAlignment="1" applyProtection="1">
      <alignment horizontal="right" vertical="center" wrapText="1"/>
    </xf>
    <xf numFmtId="0" fontId="6" fillId="7" borderId="17" xfId="0" applyNumberFormat="1" applyFont="1" applyFill="1" applyBorder="1" applyAlignment="1" applyProtection="1">
      <alignment horizontal="right" vertical="center" wrapText="1"/>
    </xf>
    <xf numFmtId="0" fontId="6" fillId="6" borderId="15" xfId="0" applyNumberFormat="1" applyFont="1" applyFill="1" applyBorder="1" applyAlignment="1" applyProtection="1">
      <alignment horizontal="right" vertical="center" wrapText="1"/>
    </xf>
    <xf numFmtId="0" fontId="6" fillId="6" borderId="16" xfId="0" applyNumberFormat="1" applyFont="1" applyFill="1" applyBorder="1" applyAlignment="1" applyProtection="1">
      <alignment horizontal="right" vertical="center" wrapText="1"/>
    </xf>
    <xf numFmtId="0" fontId="6" fillId="6" borderId="17" xfId="0" applyNumberFormat="1" applyFont="1" applyFill="1" applyBorder="1" applyAlignment="1" applyProtection="1">
      <alignment horizontal="right" vertical="center" wrapText="1"/>
    </xf>
    <xf numFmtId="0" fontId="6" fillId="6" borderId="17" xfId="0" applyNumberFormat="1" applyFont="1" applyFill="1" applyBorder="1" applyAlignment="1" applyProtection="1">
      <alignment horizontal="center" vertical="center" wrapText="1"/>
    </xf>
    <xf numFmtId="3" fontId="6" fillId="6" borderId="17" xfId="0" applyNumberFormat="1" applyFont="1" applyFill="1" applyBorder="1" applyAlignment="1">
      <alignment horizontal="right"/>
    </xf>
    <xf numFmtId="0" fontId="6" fillId="7" borderId="17" xfId="0" applyNumberFormat="1" applyFont="1" applyFill="1" applyBorder="1" applyAlignment="1" applyProtection="1">
      <alignment horizontal="center" vertical="center" wrapText="1"/>
    </xf>
    <xf numFmtId="3" fontId="6" fillId="7" borderId="17" xfId="0" applyNumberFormat="1" applyFont="1" applyFill="1" applyBorder="1" applyAlignment="1">
      <alignment horizontal="right"/>
    </xf>
    <xf numFmtId="0" fontId="6" fillId="8" borderId="15" xfId="0" applyNumberFormat="1" applyFont="1" applyFill="1" applyBorder="1" applyAlignment="1" applyProtection="1">
      <alignment horizontal="right" vertical="center" wrapText="1"/>
    </xf>
    <xf numFmtId="0" fontId="6" fillId="8" borderId="16" xfId="0" applyNumberFormat="1" applyFont="1" applyFill="1" applyBorder="1" applyAlignment="1" applyProtection="1">
      <alignment horizontal="right" vertical="center" wrapText="1"/>
    </xf>
    <xf numFmtId="0" fontId="6" fillId="8" borderId="17" xfId="0" applyNumberFormat="1" applyFont="1" applyFill="1" applyBorder="1" applyAlignment="1" applyProtection="1">
      <alignment horizontal="right" vertical="center" wrapText="1"/>
    </xf>
    <xf numFmtId="0" fontId="6" fillId="8" borderId="17" xfId="0" applyNumberFormat="1" applyFont="1" applyFill="1" applyBorder="1" applyAlignment="1" applyProtection="1">
      <alignment horizontal="center" vertical="center" wrapText="1"/>
    </xf>
    <xf numFmtId="3" fontId="6" fillId="8" borderId="17" xfId="0" applyNumberFormat="1" applyFont="1" applyFill="1" applyBorder="1" applyAlignment="1">
      <alignment horizontal="right"/>
    </xf>
    <xf numFmtId="0" fontId="6" fillId="10" borderId="15" xfId="0" applyNumberFormat="1" applyFont="1" applyFill="1" applyBorder="1" applyAlignment="1" applyProtection="1">
      <alignment horizontal="right" vertical="center" wrapText="1"/>
    </xf>
    <xf numFmtId="0" fontId="6" fillId="10" borderId="16" xfId="0" applyNumberFormat="1" applyFont="1" applyFill="1" applyBorder="1" applyAlignment="1" applyProtection="1">
      <alignment horizontal="right" vertical="center" wrapText="1"/>
    </xf>
    <xf numFmtId="0" fontId="6" fillId="10" borderId="17" xfId="0" applyNumberFormat="1" applyFont="1" applyFill="1" applyBorder="1" applyAlignment="1" applyProtection="1">
      <alignment horizontal="right" vertical="center" wrapText="1"/>
    </xf>
    <xf numFmtId="0" fontId="6" fillId="10" borderId="17" xfId="0" applyNumberFormat="1" applyFont="1" applyFill="1" applyBorder="1" applyAlignment="1" applyProtection="1">
      <alignment horizontal="center" vertical="center" wrapText="1"/>
    </xf>
    <xf numFmtId="3" fontId="6" fillId="10" borderId="17" xfId="0" applyNumberFormat="1" applyFont="1" applyFill="1" applyBorder="1" applyAlignment="1">
      <alignment horizontal="right"/>
    </xf>
    <xf numFmtId="0" fontId="6" fillId="9" borderId="15" xfId="0" applyNumberFormat="1" applyFont="1" applyFill="1" applyBorder="1" applyAlignment="1" applyProtection="1">
      <alignment horizontal="right" vertical="center" wrapText="1"/>
    </xf>
    <xf numFmtId="0" fontId="6" fillId="9" borderId="16" xfId="0" applyNumberFormat="1" applyFont="1" applyFill="1" applyBorder="1" applyAlignment="1" applyProtection="1">
      <alignment horizontal="right" vertical="center" wrapText="1"/>
    </xf>
    <xf numFmtId="0" fontId="6" fillId="9" borderId="17" xfId="0" applyNumberFormat="1" applyFont="1" applyFill="1" applyBorder="1" applyAlignment="1" applyProtection="1">
      <alignment horizontal="right" vertical="center" wrapText="1"/>
    </xf>
    <xf numFmtId="0" fontId="6" fillId="9" borderId="17" xfId="0" applyNumberFormat="1" applyFont="1" applyFill="1" applyBorder="1" applyAlignment="1" applyProtection="1">
      <alignment horizontal="center" vertical="center" wrapText="1"/>
    </xf>
    <xf numFmtId="3" fontId="6" fillId="9" borderId="17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workbookViewId="0">
      <selection activeCell="A6" sqref="A6"/>
    </sheetView>
  </sheetViews>
  <sheetFormatPr defaultRowHeight="15" x14ac:dyDescent="0.25"/>
  <cols>
    <col min="5" max="5" width="25.28515625" customWidth="1"/>
    <col min="6" max="6" width="25.28515625" hidden="1" customWidth="1"/>
    <col min="7" max="10" width="25.28515625" customWidth="1"/>
  </cols>
  <sheetData>
    <row r="1" spans="1:10" ht="42" customHeight="1" x14ac:dyDescent="0.25">
      <c r="A1" s="138" t="s">
        <v>112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38" t="s">
        <v>33</v>
      </c>
      <c r="B3" s="138"/>
      <c r="C3" s="138"/>
      <c r="D3" s="138"/>
      <c r="E3" s="138"/>
      <c r="F3" s="138"/>
      <c r="G3" s="138"/>
      <c r="H3" s="138"/>
      <c r="I3" s="139"/>
      <c r="J3" s="139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8" customHeight="1" x14ac:dyDescent="0.25">
      <c r="A5" s="138" t="s">
        <v>42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9" t="s">
        <v>121</v>
      </c>
    </row>
    <row r="7" spans="1:10" ht="25.5" x14ac:dyDescent="0.25">
      <c r="A7" s="28"/>
      <c r="B7" s="29"/>
      <c r="C7" s="29"/>
      <c r="D7" s="30"/>
      <c r="E7" s="31"/>
      <c r="F7" s="3" t="s">
        <v>117</v>
      </c>
      <c r="G7" s="3" t="s">
        <v>116</v>
      </c>
      <c r="H7" s="3" t="s">
        <v>118</v>
      </c>
      <c r="I7" s="3" t="s">
        <v>119</v>
      </c>
      <c r="J7" s="3" t="s">
        <v>120</v>
      </c>
    </row>
    <row r="8" spans="1:10" x14ac:dyDescent="0.25">
      <c r="A8" s="141" t="s">
        <v>0</v>
      </c>
      <c r="B8" s="132"/>
      <c r="C8" s="132"/>
      <c r="D8" s="132"/>
      <c r="E8" s="142"/>
      <c r="F8" s="32">
        <f>F9+F10</f>
        <v>653515</v>
      </c>
      <c r="G8" s="32">
        <f t="shared" ref="G8:J8" si="0">G9+G10</f>
        <v>920579</v>
      </c>
      <c r="H8" s="32">
        <f t="shared" si="0"/>
        <v>761206</v>
      </c>
      <c r="I8" s="32">
        <f t="shared" si="0"/>
        <v>771156</v>
      </c>
      <c r="J8" s="32">
        <f t="shared" si="0"/>
        <v>781571</v>
      </c>
    </row>
    <row r="9" spans="1:10" x14ac:dyDescent="0.25">
      <c r="A9" s="136" t="s">
        <v>127</v>
      </c>
      <c r="B9" s="137"/>
      <c r="C9" s="137"/>
      <c r="D9" s="137"/>
      <c r="E9" s="143"/>
      <c r="F9" s="33">
        <f>'Račun prihoda i rashoda'!E10</f>
        <v>653515</v>
      </c>
      <c r="G9" s="33">
        <f>'Račun prihoda i rashoda'!F10</f>
        <v>920579</v>
      </c>
      <c r="H9" s="33">
        <f>'Račun prihoda i rashoda'!G10</f>
        <v>761206</v>
      </c>
      <c r="I9" s="33">
        <f>'Račun prihoda i rashoda'!H10</f>
        <v>771156</v>
      </c>
      <c r="J9" s="33">
        <f>'Račun prihoda i rashoda'!I10</f>
        <v>781571</v>
      </c>
    </row>
    <row r="10" spans="1:10" x14ac:dyDescent="0.25">
      <c r="A10" s="144" t="s">
        <v>128</v>
      </c>
      <c r="B10" s="143"/>
      <c r="C10" s="143"/>
      <c r="D10" s="143"/>
      <c r="E10" s="143"/>
      <c r="F10" s="33">
        <f>'Račun prihoda i rashoda'!E87</f>
        <v>0</v>
      </c>
      <c r="G10" s="33">
        <f>'Račun prihoda i rashoda'!F87</f>
        <v>0</v>
      </c>
      <c r="H10" s="33">
        <f>'Račun prihoda i rashoda'!G87</f>
        <v>0</v>
      </c>
      <c r="I10" s="33">
        <f>'Račun prihoda i rashoda'!H87</f>
        <v>0</v>
      </c>
      <c r="J10" s="33">
        <f>'Račun prihoda i rashoda'!I87</f>
        <v>0</v>
      </c>
    </row>
    <row r="11" spans="1:10" x14ac:dyDescent="0.25">
      <c r="A11" s="40" t="s">
        <v>2</v>
      </c>
      <c r="B11" s="51"/>
      <c r="C11" s="51"/>
      <c r="D11" s="51"/>
      <c r="E11" s="51"/>
      <c r="F11" s="32">
        <f>F12+F13</f>
        <v>658378</v>
      </c>
      <c r="G11" s="32">
        <f t="shared" ref="G11:J11" si="1">G12+G13</f>
        <v>920579</v>
      </c>
      <c r="H11" s="32">
        <f t="shared" si="1"/>
        <v>761206</v>
      </c>
      <c r="I11" s="32">
        <f t="shared" si="1"/>
        <v>771156</v>
      </c>
      <c r="J11" s="32">
        <f t="shared" si="1"/>
        <v>781571</v>
      </c>
    </row>
    <row r="12" spans="1:10" x14ac:dyDescent="0.25">
      <c r="A12" s="145" t="s">
        <v>129</v>
      </c>
      <c r="B12" s="137"/>
      <c r="C12" s="137"/>
      <c r="D12" s="137"/>
      <c r="E12" s="137"/>
      <c r="F12" s="33">
        <f>'Račun prihoda i rashoda'!E92</f>
        <v>653649</v>
      </c>
      <c r="G12" s="33">
        <f>'Račun prihoda i rashoda'!F92</f>
        <v>792899</v>
      </c>
      <c r="H12" s="33">
        <f>'Račun prihoda i rashoda'!G92</f>
        <v>755936</v>
      </c>
      <c r="I12" s="33">
        <f>'Račun prihoda i rashoda'!H92</f>
        <v>765386</v>
      </c>
      <c r="J12" s="33">
        <f>'Račun prihoda i rashoda'!I92</f>
        <v>775301</v>
      </c>
    </row>
    <row r="13" spans="1:10" x14ac:dyDescent="0.25">
      <c r="A13" s="146" t="s">
        <v>130</v>
      </c>
      <c r="B13" s="143"/>
      <c r="C13" s="143"/>
      <c r="D13" s="143"/>
      <c r="E13" s="143"/>
      <c r="F13" s="34">
        <f>'Račun prihoda i rashoda'!E287</f>
        <v>4729</v>
      </c>
      <c r="G13" s="34">
        <f>'Račun prihoda i rashoda'!F287</f>
        <v>127680</v>
      </c>
      <c r="H13" s="34">
        <f>'Račun prihoda i rashoda'!G287</f>
        <v>5270</v>
      </c>
      <c r="I13" s="34">
        <f>'Račun prihoda i rashoda'!H287</f>
        <v>5770</v>
      </c>
      <c r="J13" s="34">
        <f>'Račun prihoda i rashoda'!I287</f>
        <v>6270</v>
      </c>
    </row>
    <row r="14" spans="1:10" x14ac:dyDescent="0.25">
      <c r="A14" s="131" t="s">
        <v>3</v>
      </c>
      <c r="B14" s="132"/>
      <c r="C14" s="132"/>
      <c r="D14" s="132"/>
      <c r="E14" s="132"/>
      <c r="F14" s="32">
        <f>F8-F11</f>
        <v>-4863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8" customHeight="1" x14ac:dyDescent="0.25">
      <c r="A16" s="138" t="s">
        <v>43</v>
      </c>
      <c r="B16" s="140"/>
      <c r="C16" s="140"/>
      <c r="D16" s="140"/>
      <c r="E16" s="140"/>
      <c r="F16" s="140"/>
      <c r="G16" s="140"/>
      <c r="H16" s="140"/>
      <c r="I16" s="140"/>
      <c r="J16" s="140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3" t="s">
        <v>117</v>
      </c>
      <c r="G18" s="3" t="s">
        <v>116</v>
      </c>
      <c r="H18" s="3" t="s">
        <v>118</v>
      </c>
      <c r="I18" s="3" t="s">
        <v>119</v>
      </c>
      <c r="J18" s="3" t="s">
        <v>120</v>
      </c>
    </row>
    <row r="19" spans="1:10" ht="15.75" customHeight="1" x14ac:dyDescent="0.25">
      <c r="A19" s="136" t="s">
        <v>131</v>
      </c>
      <c r="B19" s="147"/>
      <c r="C19" s="147"/>
      <c r="D19" s="147"/>
      <c r="E19" s="148"/>
      <c r="F19" s="34">
        <f>'Račun financiranja'!E8</f>
        <v>0</v>
      </c>
      <c r="G19" s="34">
        <f>'Račun financiranja'!F8</f>
        <v>0</v>
      </c>
      <c r="H19" s="34">
        <f>'Račun financiranja'!G8</f>
        <v>0</v>
      </c>
      <c r="I19" s="34">
        <f>'Račun financiranja'!H8</f>
        <v>0</v>
      </c>
      <c r="J19" s="34">
        <f>'Račun financiranja'!I8</f>
        <v>0</v>
      </c>
    </row>
    <row r="20" spans="1:10" x14ac:dyDescent="0.25">
      <c r="A20" s="136" t="s">
        <v>132</v>
      </c>
      <c r="B20" s="137"/>
      <c r="C20" s="137"/>
      <c r="D20" s="137"/>
      <c r="E20" s="137"/>
      <c r="F20" s="34">
        <f>'Račun financiranja'!E11</f>
        <v>0</v>
      </c>
      <c r="G20" s="34">
        <f>'Račun financiranja'!F11</f>
        <v>0</v>
      </c>
      <c r="H20" s="34">
        <f>'Račun financiranja'!G11</f>
        <v>0</v>
      </c>
      <c r="I20" s="34">
        <f>'Račun financiranja'!H11</f>
        <v>0</v>
      </c>
      <c r="J20" s="34">
        <f>'Račun financiranja'!I11</f>
        <v>0</v>
      </c>
    </row>
    <row r="21" spans="1:10" x14ac:dyDescent="0.25">
      <c r="A21" s="131" t="s">
        <v>5</v>
      </c>
      <c r="B21" s="132"/>
      <c r="C21" s="132"/>
      <c r="D21" s="132"/>
      <c r="E21" s="132"/>
      <c r="F21" s="32">
        <f>F19+F20</f>
        <v>0</v>
      </c>
      <c r="G21" s="32">
        <f t="shared" ref="G21:J21" si="3">G19+G20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131" t="s">
        <v>6</v>
      </c>
      <c r="B22" s="132"/>
      <c r="C22" s="132"/>
      <c r="D22" s="132"/>
      <c r="E22" s="132"/>
      <c r="F22" s="32"/>
      <c r="G22" s="32"/>
      <c r="H22" s="32"/>
      <c r="I22" s="32"/>
      <c r="J22" s="32"/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8" customHeight="1" x14ac:dyDescent="0.25">
      <c r="A24" s="138" t="s">
        <v>50</v>
      </c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 ht="18" x14ac:dyDescent="0.25">
      <c r="A25" s="21"/>
      <c r="B25" s="22"/>
      <c r="C25" s="22"/>
      <c r="D25" s="22"/>
      <c r="E25" s="22"/>
      <c r="F25" s="22"/>
      <c r="G25" s="22"/>
      <c r="H25" s="23"/>
      <c r="I25" s="23"/>
      <c r="J25" s="23"/>
    </row>
    <row r="26" spans="1:10" ht="25.5" x14ac:dyDescent="0.25">
      <c r="A26" s="28"/>
      <c r="B26" s="29"/>
      <c r="C26" s="29"/>
      <c r="D26" s="30"/>
      <c r="E26" s="31"/>
      <c r="F26" s="3" t="s">
        <v>117</v>
      </c>
      <c r="G26" s="3" t="s">
        <v>116</v>
      </c>
      <c r="H26" s="3" t="s">
        <v>118</v>
      </c>
      <c r="I26" s="3" t="s">
        <v>119</v>
      </c>
      <c r="J26" s="3" t="s">
        <v>120</v>
      </c>
    </row>
    <row r="27" spans="1:10" x14ac:dyDescent="0.25">
      <c r="A27" s="154" t="s">
        <v>123</v>
      </c>
      <c r="B27" s="155"/>
      <c r="C27" s="155"/>
      <c r="D27" s="155"/>
      <c r="E27" s="156"/>
      <c r="F27" s="36"/>
      <c r="G27" s="36"/>
      <c r="H27" s="36"/>
      <c r="I27" s="36"/>
      <c r="J27" s="37"/>
    </row>
    <row r="28" spans="1:10" ht="30" customHeight="1" x14ac:dyDescent="0.25">
      <c r="A28" s="133" t="s">
        <v>125</v>
      </c>
      <c r="B28" s="134"/>
      <c r="C28" s="134"/>
      <c r="D28" s="134"/>
      <c r="E28" s="135"/>
      <c r="F28" s="38"/>
      <c r="G28" s="38"/>
      <c r="H28" s="38"/>
      <c r="I28" s="38"/>
      <c r="J28" s="35"/>
    </row>
    <row r="29" spans="1:10" ht="37.5" customHeight="1" x14ac:dyDescent="0.25">
      <c r="A29" s="133" t="s">
        <v>133</v>
      </c>
      <c r="B29" s="134"/>
      <c r="C29" s="134"/>
      <c r="D29" s="134"/>
      <c r="E29" s="135"/>
      <c r="F29" s="38"/>
      <c r="G29" s="38"/>
      <c r="H29" s="38"/>
      <c r="I29" s="38"/>
      <c r="J29" s="35"/>
    </row>
    <row r="31" spans="1:10" ht="15.75" x14ac:dyDescent="0.25">
      <c r="A31" s="157" t="s">
        <v>122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ht="18" x14ac:dyDescent="0.25">
      <c r="A32" s="78"/>
      <c r="B32" s="79"/>
      <c r="C32" s="79"/>
      <c r="D32" s="79"/>
      <c r="E32" s="79"/>
      <c r="F32" s="79"/>
      <c r="G32" s="79"/>
      <c r="H32" s="80"/>
      <c r="I32" s="80"/>
      <c r="J32" s="80"/>
    </row>
    <row r="33" spans="1:10" ht="25.5" x14ac:dyDescent="0.25">
      <c r="A33" s="81"/>
      <c r="B33" s="82"/>
      <c r="C33" s="82"/>
      <c r="D33" s="83"/>
      <c r="E33" s="84"/>
      <c r="F33" s="85" t="s">
        <v>117</v>
      </c>
      <c r="G33" s="85" t="s">
        <v>116</v>
      </c>
      <c r="H33" s="85" t="s">
        <v>118</v>
      </c>
      <c r="I33" s="85" t="s">
        <v>119</v>
      </c>
      <c r="J33" s="85" t="s">
        <v>120</v>
      </c>
    </row>
    <row r="34" spans="1:10" x14ac:dyDescent="0.25">
      <c r="A34" s="149" t="s">
        <v>123</v>
      </c>
      <c r="B34" s="150"/>
      <c r="C34" s="150"/>
      <c r="D34" s="150"/>
      <c r="E34" s="151"/>
      <c r="F34" s="86">
        <v>0</v>
      </c>
      <c r="G34" s="86">
        <f>F37</f>
        <v>0</v>
      </c>
      <c r="H34" s="86">
        <f>G37</f>
        <v>0</v>
      </c>
      <c r="I34" s="86">
        <f>H37</f>
        <v>0</v>
      </c>
      <c r="J34" s="87">
        <f>I37</f>
        <v>0</v>
      </c>
    </row>
    <row r="35" spans="1:10" ht="28.5" customHeight="1" x14ac:dyDescent="0.25">
      <c r="A35" s="149" t="s">
        <v>4</v>
      </c>
      <c r="B35" s="150"/>
      <c r="C35" s="150"/>
      <c r="D35" s="150"/>
      <c r="E35" s="151"/>
      <c r="F35" s="86">
        <v>0</v>
      </c>
      <c r="G35" s="86">
        <v>0</v>
      </c>
      <c r="H35" s="86">
        <v>0</v>
      </c>
      <c r="I35" s="86">
        <v>0</v>
      </c>
      <c r="J35" s="87">
        <v>0</v>
      </c>
    </row>
    <row r="36" spans="1:10" x14ac:dyDescent="0.25">
      <c r="A36" s="149" t="s">
        <v>124</v>
      </c>
      <c r="B36" s="152"/>
      <c r="C36" s="152"/>
      <c r="D36" s="152"/>
      <c r="E36" s="153"/>
      <c r="F36" s="86">
        <v>0</v>
      </c>
      <c r="G36" s="86">
        <v>0</v>
      </c>
      <c r="H36" s="86">
        <v>0</v>
      </c>
      <c r="I36" s="86">
        <v>0</v>
      </c>
      <c r="J36" s="87">
        <v>0</v>
      </c>
    </row>
    <row r="37" spans="1:10" ht="15" customHeight="1" x14ac:dyDescent="0.25">
      <c r="A37" s="131" t="s">
        <v>125</v>
      </c>
      <c r="B37" s="132"/>
      <c r="C37" s="132"/>
      <c r="D37" s="132"/>
      <c r="E37" s="132"/>
      <c r="F37" s="38">
        <f>F34-F35+F36</f>
        <v>0</v>
      </c>
      <c r="G37" s="38">
        <f t="shared" ref="G37:J37" si="4">G34-G35+G36</f>
        <v>0</v>
      </c>
      <c r="H37" s="38">
        <f t="shared" si="4"/>
        <v>0</v>
      </c>
      <c r="I37" s="38">
        <f t="shared" si="4"/>
        <v>0</v>
      </c>
      <c r="J37" s="88">
        <f t="shared" si="4"/>
        <v>0</v>
      </c>
    </row>
    <row r="38" spans="1:10" ht="17.25" customHeight="1" x14ac:dyDescent="0.25"/>
    <row r="39" spans="1:10" x14ac:dyDescent="0.25">
      <c r="A39" s="129" t="s">
        <v>126</v>
      </c>
      <c r="B39" s="130"/>
      <c r="C39" s="130"/>
      <c r="D39" s="130"/>
      <c r="E39" s="130"/>
      <c r="F39" s="130"/>
      <c r="G39" s="130"/>
      <c r="H39" s="130"/>
      <c r="I39" s="130"/>
      <c r="J39" s="130"/>
    </row>
  </sheetData>
  <mergeCells count="24">
    <mergeCell ref="A35:E35"/>
    <mergeCell ref="A36:E36"/>
    <mergeCell ref="A37:E37"/>
    <mergeCell ref="A24:J24"/>
    <mergeCell ref="A27:E27"/>
    <mergeCell ref="A29:E29"/>
    <mergeCell ref="A31:J31"/>
    <mergeCell ref="A34:E34"/>
    <mergeCell ref="A39:J39"/>
    <mergeCell ref="A21:E21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2:E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1"/>
  <sheetViews>
    <sheetView workbookViewId="0">
      <selection activeCell="A11" sqref="A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38" t="s">
        <v>112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15.75" x14ac:dyDescent="0.25">
      <c r="A3" s="138" t="s">
        <v>33</v>
      </c>
      <c r="B3" s="138"/>
      <c r="C3" s="138"/>
      <c r="D3" s="138"/>
      <c r="E3" s="138"/>
      <c r="F3" s="138"/>
      <c r="G3" s="138"/>
      <c r="H3" s="139"/>
      <c r="I3" s="139"/>
    </row>
    <row r="4" spans="1:9" ht="18" x14ac:dyDescent="0.25">
      <c r="A4" s="24"/>
      <c r="B4" s="24"/>
      <c r="C4" s="24"/>
      <c r="D4" s="24"/>
      <c r="E4" s="24"/>
      <c r="F4" s="24"/>
      <c r="G4" s="24"/>
      <c r="H4" s="5"/>
      <c r="I4" s="5"/>
    </row>
    <row r="5" spans="1:9" ht="18" customHeight="1" x14ac:dyDescent="0.25">
      <c r="A5" s="138" t="s">
        <v>10</v>
      </c>
      <c r="B5" s="140"/>
      <c r="C5" s="140"/>
      <c r="D5" s="140"/>
      <c r="E5" s="140"/>
      <c r="F5" s="140"/>
      <c r="G5" s="140"/>
      <c r="H5" s="140"/>
      <c r="I5" s="140"/>
    </row>
    <row r="6" spans="1:9" ht="18" x14ac:dyDescent="0.25">
      <c r="A6" s="24"/>
      <c r="B6" s="24"/>
      <c r="C6" s="24"/>
      <c r="D6" s="24"/>
      <c r="E6" s="24"/>
      <c r="F6" s="24"/>
      <c r="G6" s="24"/>
      <c r="H6" s="5"/>
      <c r="I6" s="5"/>
    </row>
    <row r="7" spans="1:9" ht="15.75" x14ac:dyDescent="0.25">
      <c r="A7" s="138" t="s">
        <v>1</v>
      </c>
      <c r="B7" s="158"/>
      <c r="C7" s="158"/>
      <c r="D7" s="158"/>
      <c r="E7" s="158"/>
      <c r="F7" s="158"/>
      <c r="G7" s="158"/>
      <c r="H7" s="158"/>
      <c r="I7" s="158"/>
    </row>
    <row r="8" spans="1:9" ht="18" x14ac:dyDescent="0.25">
      <c r="A8" s="24"/>
      <c r="B8" s="24"/>
      <c r="C8" s="24"/>
      <c r="D8" s="24"/>
      <c r="E8" s="24"/>
      <c r="F8" s="24"/>
      <c r="G8" s="24"/>
      <c r="H8" s="5"/>
      <c r="I8" s="52">
        <v>7.5345000000000004</v>
      </c>
    </row>
    <row r="9" spans="1:9" ht="25.5" x14ac:dyDescent="0.25">
      <c r="A9" s="20" t="s">
        <v>11</v>
      </c>
      <c r="B9" s="19" t="s">
        <v>12</v>
      </c>
      <c r="C9" s="19" t="s">
        <v>13</v>
      </c>
      <c r="D9" s="19" t="s">
        <v>9</v>
      </c>
      <c r="E9" s="19" t="s">
        <v>115</v>
      </c>
      <c r="F9" s="20" t="s">
        <v>116</v>
      </c>
      <c r="G9" s="20" t="s">
        <v>113</v>
      </c>
      <c r="H9" s="20" t="s">
        <v>46</v>
      </c>
      <c r="I9" s="20" t="s">
        <v>114</v>
      </c>
    </row>
    <row r="10" spans="1:9" ht="15.75" customHeight="1" x14ac:dyDescent="0.25">
      <c r="A10" s="11">
        <v>6</v>
      </c>
      <c r="B10" s="11"/>
      <c r="C10" s="11"/>
      <c r="D10" s="11" t="s">
        <v>14</v>
      </c>
      <c r="E10" s="42">
        <f>E11+E55+E63+E71+E47</f>
        <v>653515</v>
      </c>
      <c r="F10" s="42">
        <f>F11+F55+F63+F71+F47</f>
        <v>920579</v>
      </c>
      <c r="G10" s="42">
        <f>G11+G55+G63+G71+G47</f>
        <v>761206</v>
      </c>
      <c r="H10" s="42">
        <f>H11+H55+H63+H71+H47</f>
        <v>771156</v>
      </c>
      <c r="I10" s="42">
        <f>I11+I55+I63+I71+I47</f>
        <v>781571</v>
      </c>
    </row>
    <row r="11" spans="1:9" x14ac:dyDescent="0.25">
      <c r="A11" s="11"/>
      <c r="B11" s="11">
        <v>63</v>
      </c>
      <c r="C11" s="16"/>
      <c r="D11" s="11" t="s">
        <v>93</v>
      </c>
      <c r="E11" s="42">
        <f>E19+E33+E12+E26+E40</f>
        <v>586723</v>
      </c>
      <c r="F11" s="42">
        <f>F19+F33+F12+F26+F40</f>
        <v>712669</v>
      </c>
      <c r="G11" s="42">
        <f>G19+G33+G12+G26+G40</f>
        <v>720520</v>
      </c>
      <c r="H11" s="42">
        <f>H19+H33+H12+H26+H40</f>
        <v>729630</v>
      </c>
      <c r="I11" s="42">
        <f>I19+I33+I12+I26+I40</f>
        <v>739180</v>
      </c>
    </row>
    <row r="12" spans="1:9" s="45" customFormat="1" ht="25.5" x14ac:dyDescent="0.25">
      <c r="A12" s="16"/>
      <c r="B12" s="16">
        <v>6342</v>
      </c>
      <c r="C12" s="16"/>
      <c r="D12" s="16" t="s">
        <v>92</v>
      </c>
      <c r="E12" s="8">
        <f>SUM(E13:E18)</f>
        <v>0</v>
      </c>
      <c r="F12" s="8">
        <f t="shared" ref="F12:I12" si="0">SUM(F13:F18)</f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</row>
    <row r="13" spans="1:9" s="45" customFormat="1" x14ac:dyDescent="0.25">
      <c r="A13" s="16"/>
      <c r="B13" s="16"/>
      <c r="C13" s="90">
        <v>11</v>
      </c>
      <c r="D13" s="90" t="s">
        <v>15</v>
      </c>
      <c r="E13" s="115"/>
      <c r="F13" s="115"/>
      <c r="G13" s="115"/>
      <c r="H13" s="115"/>
      <c r="I13" s="115"/>
    </row>
    <row r="14" spans="1:9" s="45" customFormat="1" x14ac:dyDescent="0.25">
      <c r="A14" s="16"/>
      <c r="B14" s="16"/>
      <c r="C14" s="93">
        <v>31</v>
      </c>
      <c r="D14" s="93" t="s">
        <v>156</v>
      </c>
      <c r="E14" s="119"/>
      <c r="F14" s="119"/>
      <c r="G14" s="119"/>
      <c r="H14" s="119"/>
      <c r="I14" s="119"/>
    </row>
    <row r="15" spans="1:9" s="45" customFormat="1" x14ac:dyDescent="0.25">
      <c r="A15" s="16"/>
      <c r="B15" s="16"/>
      <c r="C15" s="96">
        <v>43</v>
      </c>
      <c r="D15" s="96" t="s">
        <v>70</v>
      </c>
      <c r="E15" s="117"/>
      <c r="F15" s="117"/>
      <c r="G15" s="117"/>
      <c r="H15" s="117"/>
      <c r="I15" s="117"/>
    </row>
    <row r="16" spans="1:9" s="45" customFormat="1" x14ac:dyDescent="0.25">
      <c r="A16" s="16"/>
      <c r="B16" s="16"/>
      <c r="C16" s="101">
        <v>44</v>
      </c>
      <c r="D16" s="101" t="s">
        <v>59</v>
      </c>
      <c r="E16" s="112"/>
      <c r="F16" s="112"/>
      <c r="G16" s="112"/>
      <c r="H16" s="112"/>
      <c r="I16" s="112"/>
    </row>
    <row r="17" spans="1:9" s="45" customFormat="1" x14ac:dyDescent="0.25">
      <c r="A17" s="16"/>
      <c r="B17" s="16"/>
      <c r="C17" s="102">
        <v>51</v>
      </c>
      <c r="D17" s="102" t="s">
        <v>98</v>
      </c>
      <c r="E17" s="114"/>
      <c r="F17" s="114"/>
      <c r="G17" s="114"/>
      <c r="H17" s="114"/>
      <c r="I17" s="114"/>
    </row>
    <row r="18" spans="1:9" s="45" customFormat="1" x14ac:dyDescent="0.25">
      <c r="A18" s="18"/>
      <c r="B18" s="18"/>
      <c r="C18" s="107">
        <v>52</v>
      </c>
      <c r="D18" s="107" t="s">
        <v>48</v>
      </c>
      <c r="E18" s="108"/>
      <c r="F18" s="109"/>
      <c r="G18" s="109"/>
      <c r="H18" s="109"/>
      <c r="I18" s="109"/>
    </row>
    <row r="19" spans="1:9" ht="25.5" x14ac:dyDescent="0.25">
      <c r="A19" s="11"/>
      <c r="B19" s="16">
        <v>6361</v>
      </c>
      <c r="C19" s="16"/>
      <c r="D19" s="16" t="s">
        <v>54</v>
      </c>
      <c r="E19" s="8">
        <f>SUM(E20:E25)</f>
        <v>583529</v>
      </c>
      <c r="F19" s="8">
        <f t="shared" ref="F19:I19" si="1">SUM(F20:F25)</f>
        <v>706630</v>
      </c>
      <c r="G19" s="8">
        <f t="shared" si="1"/>
        <v>705590</v>
      </c>
      <c r="H19" s="8">
        <f t="shared" si="1"/>
        <v>714200</v>
      </c>
      <c r="I19" s="8">
        <f t="shared" si="1"/>
        <v>723250</v>
      </c>
    </row>
    <row r="20" spans="1:9" s="45" customFormat="1" x14ac:dyDescent="0.25">
      <c r="A20" s="16"/>
      <c r="B20" s="16"/>
      <c r="C20" s="90">
        <v>11</v>
      </c>
      <c r="D20" s="90" t="s">
        <v>15</v>
      </c>
      <c r="E20" s="115"/>
      <c r="F20" s="115"/>
      <c r="G20" s="115"/>
      <c r="H20" s="115"/>
      <c r="I20" s="115"/>
    </row>
    <row r="21" spans="1:9" s="45" customFormat="1" x14ac:dyDescent="0.25">
      <c r="A21" s="16"/>
      <c r="B21" s="16"/>
      <c r="C21" s="93">
        <v>31</v>
      </c>
      <c r="D21" s="93" t="s">
        <v>156</v>
      </c>
      <c r="E21" s="119"/>
      <c r="F21" s="119"/>
      <c r="G21" s="119"/>
      <c r="H21" s="119"/>
      <c r="I21" s="119"/>
    </row>
    <row r="22" spans="1:9" s="45" customFormat="1" x14ac:dyDescent="0.25">
      <c r="A22" s="16"/>
      <c r="B22" s="16"/>
      <c r="C22" s="96">
        <v>43</v>
      </c>
      <c r="D22" s="96" t="s">
        <v>70</v>
      </c>
      <c r="E22" s="117"/>
      <c r="F22" s="117"/>
      <c r="G22" s="117"/>
      <c r="H22" s="117"/>
      <c r="I22" s="117"/>
    </row>
    <row r="23" spans="1:9" s="45" customFormat="1" x14ac:dyDescent="0.25">
      <c r="A23" s="16"/>
      <c r="B23" s="16"/>
      <c r="C23" s="101">
        <v>44</v>
      </c>
      <c r="D23" s="101" t="s">
        <v>59</v>
      </c>
      <c r="E23" s="112"/>
      <c r="F23" s="112"/>
      <c r="G23" s="112"/>
      <c r="H23" s="112"/>
      <c r="I23" s="112"/>
    </row>
    <row r="24" spans="1:9" s="45" customFormat="1" x14ac:dyDescent="0.25">
      <c r="A24" s="16"/>
      <c r="B24" s="16"/>
      <c r="C24" s="102">
        <v>51</v>
      </c>
      <c r="D24" s="102" t="s">
        <v>98</v>
      </c>
      <c r="E24" s="114"/>
      <c r="F24" s="114"/>
      <c r="G24" s="114"/>
      <c r="H24" s="114"/>
      <c r="I24" s="114"/>
    </row>
    <row r="25" spans="1:9" x14ac:dyDescent="0.25">
      <c r="A25" s="12"/>
      <c r="B25" s="12"/>
      <c r="C25" s="105">
        <v>52</v>
      </c>
      <c r="D25" s="105" t="s">
        <v>48</v>
      </c>
      <c r="E25" s="109">
        <v>583529</v>
      </c>
      <c r="F25" s="109">
        <v>706630</v>
      </c>
      <c r="G25" s="109">
        <v>705590</v>
      </c>
      <c r="H25" s="109">
        <v>714200</v>
      </c>
      <c r="I25" s="109">
        <v>723250</v>
      </c>
    </row>
    <row r="26" spans="1:9" ht="25.5" x14ac:dyDescent="0.25">
      <c r="A26" s="11"/>
      <c r="B26" s="16">
        <v>6362</v>
      </c>
      <c r="C26" s="16"/>
      <c r="D26" s="16" t="s">
        <v>55</v>
      </c>
      <c r="E26" s="8">
        <f>SUM(E27:E32)</f>
        <v>3194</v>
      </c>
      <c r="F26" s="8">
        <f t="shared" ref="F26:I26" si="2">SUM(F27:F32)</f>
        <v>4247</v>
      </c>
      <c r="G26" s="8">
        <f t="shared" si="2"/>
        <v>5270</v>
      </c>
      <c r="H26" s="8">
        <f>SUM(H27:H32)</f>
        <v>5770</v>
      </c>
      <c r="I26" s="8">
        <f t="shared" si="2"/>
        <v>6270</v>
      </c>
    </row>
    <row r="27" spans="1:9" s="45" customFormat="1" x14ac:dyDescent="0.25">
      <c r="A27" s="16"/>
      <c r="B27" s="16"/>
      <c r="C27" s="90">
        <v>11</v>
      </c>
      <c r="D27" s="90" t="s">
        <v>15</v>
      </c>
      <c r="E27" s="115"/>
      <c r="F27" s="115"/>
      <c r="G27" s="115"/>
      <c r="H27" s="115"/>
      <c r="I27" s="115"/>
    </row>
    <row r="28" spans="1:9" s="45" customFormat="1" x14ac:dyDescent="0.25">
      <c r="A28" s="16"/>
      <c r="B28" s="16"/>
      <c r="C28" s="93">
        <v>31</v>
      </c>
      <c r="D28" s="93" t="s">
        <v>156</v>
      </c>
      <c r="E28" s="119"/>
      <c r="F28" s="119"/>
      <c r="G28" s="119"/>
      <c r="H28" s="119"/>
      <c r="I28" s="119"/>
    </row>
    <row r="29" spans="1:9" s="45" customFormat="1" x14ac:dyDescent="0.25">
      <c r="A29" s="16"/>
      <c r="B29" s="16"/>
      <c r="C29" s="96">
        <v>43</v>
      </c>
      <c r="D29" s="96" t="s">
        <v>70</v>
      </c>
      <c r="E29" s="117"/>
      <c r="F29" s="117"/>
      <c r="G29" s="117"/>
      <c r="H29" s="117"/>
      <c r="I29" s="117"/>
    </row>
    <row r="30" spans="1:9" s="45" customFormat="1" x14ac:dyDescent="0.25">
      <c r="A30" s="16"/>
      <c r="B30" s="16"/>
      <c r="C30" s="101">
        <v>44</v>
      </c>
      <c r="D30" s="101" t="s">
        <v>59</v>
      </c>
      <c r="E30" s="112"/>
      <c r="F30" s="112"/>
      <c r="G30" s="112"/>
      <c r="H30" s="112"/>
      <c r="I30" s="112"/>
    </row>
    <row r="31" spans="1:9" s="45" customFormat="1" x14ac:dyDescent="0.25">
      <c r="A31" s="16"/>
      <c r="B31" s="16"/>
      <c r="C31" s="102">
        <v>51</v>
      </c>
      <c r="D31" s="102" t="s">
        <v>98</v>
      </c>
      <c r="E31" s="114"/>
      <c r="F31" s="114"/>
      <c r="G31" s="114"/>
      <c r="H31" s="114"/>
      <c r="I31" s="114"/>
    </row>
    <row r="32" spans="1:9" x14ac:dyDescent="0.25">
      <c r="A32" s="11"/>
      <c r="B32" s="16"/>
      <c r="C32" s="107">
        <v>52</v>
      </c>
      <c r="D32" s="107" t="s">
        <v>48</v>
      </c>
      <c r="E32" s="109">
        <v>3194</v>
      </c>
      <c r="F32" s="109">
        <v>4247</v>
      </c>
      <c r="G32" s="109">
        <v>5270</v>
      </c>
      <c r="H32" s="109">
        <v>5770</v>
      </c>
      <c r="I32" s="109">
        <v>6270</v>
      </c>
    </row>
    <row r="33" spans="1:9" ht="38.25" x14ac:dyDescent="0.25">
      <c r="A33" s="11"/>
      <c r="B33" s="16">
        <v>6381</v>
      </c>
      <c r="C33" s="16"/>
      <c r="D33" s="16" t="s">
        <v>96</v>
      </c>
      <c r="E33" s="8">
        <f>SUM(E34:E39)</f>
        <v>0</v>
      </c>
      <c r="F33" s="8">
        <f>SUM(F34:F39)</f>
        <v>1792</v>
      </c>
      <c r="G33" s="8">
        <f>SUM(G34:G39)</f>
        <v>9660</v>
      </c>
      <c r="H33" s="8">
        <f>SUM(H34:H39)</f>
        <v>9660</v>
      </c>
      <c r="I33" s="8">
        <f>SUM(I34:I39)</f>
        <v>9660</v>
      </c>
    </row>
    <row r="34" spans="1:9" s="45" customFormat="1" x14ac:dyDescent="0.25">
      <c r="A34" s="16"/>
      <c r="B34" s="16"/>
      <c r="C34" s="90">
        <v>11</v>
      </c>
      <c r="D34" s="90" t="s">
        <v>15</v>
      </c>
      <c r="E34" s="115"/>
      <c r="F34" s="115"/>
      <c r="G34" s="115"/>
      <c r="H34" s="115"/>
      <c r="I34" s="115"/>
    </row>
    <row r="35" spans="1:9" s="45" customFormat="1" x14ac:dyDescent="0.25">
      <c r="A35" s="16"/>
      <c r="B35" s="16"/>
      <c r="C35" s="93">
        <v>31</v>
      </c>
      <c r="D35" s="93" t="s">
        <v>156</v>
      </c>
      <c r="E35" s="119"/>
      <c r="F35" s="119"/>
      <c r="G35" s="119"/>
      <c r="H35" s="119"/>
      <c r="I35" s="119"/>
    </row>
    <row r="36" spans="1:9" s="45" customFormat="1" x14ac:dyDescent="0.25">
      <c r="A36" s="16"/>
      <c r="B36" s="16"/>
      <c r="C36" s="96">
        <v>43</v>
      </c>
      <c r="D36" s="96" t="s">
        <v>70</v>
      </c>
      <c r="E36" s="117"/>
      <c r="F36" s="117"/>
      <c r="G36" s="117"/>
      <c r="H36" s="117"/>
      <c r="I36" s="117"/>
    </row>
    <row r="37" spans="1:9" s="45" customFormat="1" x14ac:dyDescent="0.25">
      <c r="A37" s="16"/>
      <c r="B37" s="16"/>
      <c r="C37" s="101">
        <v>44</v>
      </c>
      <c r="D37" s="101" t="s">
        <v>59</v>
      </c>
      <c r="E37" s="112"/>
      <c r="F37" s="112"/>
      <c r="G37" s="112"/>
      <c r="H37" s="112"/>
      <c r="I37" s="112"/>
    </row>
    <row r="38" spans="1:9" x14ac:dyDescent="0.25">
      <c r="A38" s="11"/>
      <c r="B38" s="16"/>
      <c r="C38" s="102">
        <v>51</v>
      </c>
      <c r="D38" s="102" t="s">
        <v>98</v>
      </c>
      <c r="E38" s="113"/>
      <c r="F38" s="114">
        <v>1792</v>
      </c>
      <c r="G38" s="114">
        <v>9660</v>
      </c>
      <c r="H38" s="114">
        <v>9660</v>
      </c>
      <c r="I38" s="114">
        <v>9660</v>
      </c>
    </row>
    <row r="39" spans="1:9" s="45" customFormat="1" x14ac:dyDescent="0.25">
      <c r="A39" s="16"/>
      <c r="B39" s="16"/>
      <c r="C39" s="107">
        <v>52</v>
      </c>
      <c r="D39" s="107" t="s">
        <v>48</v>
      </c>
      <c r="E39" s="109"/>
      <c r="F39" s="109"/>
      <c r="G39" s="109"/>
      <c r="H39" s="109"/>
      <c r="I39" s="109"/>
    </row>
    <row r="40" spans="1:9" ht="38.25" x14ac:dyDescent="0.25">
      <c r="A40" s="11"/>
      <c r="B40" s="16">
        <v>6382</v>
      </c>
      <c r="C40" s="16"/>
      <c r="D40" s="16" t="s">
        <v>97</v>
      </c>
      <c r="E40" s="8">
        <f>SUM(E41:E46)</f>
        <v>0</v>
      </c>
      <c r="F40" s="8">
        <f t="shared" ref="F40:I40" si="3">SUM(F41:F46)</f>
        <v>0</v>
      </c>
      <c r="G40" s="8">
        <f t="shared" si="3"/>
        <v>0</v>
      </c>
      <c r="H40" s="8">
        <f t="shared" si="3"/>
        <v>0</v>
      </c>
      <c r="I40" s="8">
        <f t="shared" si="3"/>
        <v>0</v>
      </c>
    </row>
    <row r="41" spans="1:9" s="45" customFormat="1" x14ac:dyDescent="0.25">
      <c r="A41" s="16"/>
      <c r="B41" s="16"/>
      <c r="C41" s="90">
        <v>11</v>
      </c>
      <c r="D41" s="90" t="s">
        <v>15</v>
      </c>
      <c r="E41" s="115"/>
      <c r="F41" s="115"/>
      <c r="G41" s="115"/>
      <c r="H41" s="115"/>
      <c r="I41" s="115"/>
    </row>
    <row r="42" spans="1:9" s="45" customFormat="1" x14ac:dyDescent="0.25">
      <c r="A42" s="16"/>
      <c r="B42" s="16"/>
      <c r="C42" s="93">
        <v>31</v>
      </c>
      <c r="D42" s="93" t="s">
        <v>156</v>
      </c>
      <c r="E42" s="119"/>
      <c r="F42" s="119"/>
      <c r="G42" s="119"/>
      <c r="H42" s="119"/>
      <c r="I42" s="119"/>
    </row>
    <row r="43" spans="1:9" s="45" customFormat="1" x14ac:dyDescent="0.25">
      <c r="A43" s="16"/>
      <c r="B43" s="16"/>
      <c r="C43" s="96">
        <v>43</v>
      </c>
      <c r="D43" s="96" t="s">
        <v>70</v>
      </c>
      <c r="E43" s="117"/>
      <c r="F43" s="117"/>
      <c r="G43" s="117"/>
      <c r="H43" s="117"/>
      <c r="I43" s="117"/>
    </row>
    <row r="44" spans="1:9" s="45" customFormat="1" x14ac:dyDescent="0.25">
      <c r="A44" s="16"/>
      <c r="B44" s="16"/>
      <c r="C44" s="101">
        <v>44</v>
      </c>
      <c r="D44" s="101" t="s">
        <v>59</v>
      </c>
      <c r="E44" s="112"/>
      <c r="F44" s="112"/>
      <c r="G44" s="112"/>
      <c r="H44" s="112"/>
      <c r="I44" s="112"/>
    </row>
    <row r="45" spans="1:9" x14ac:dyDescent="0.25">
      <c r="A45" s="11"/>
      <c r="B45" s="16"/>
      <c r="C45" s="102">
        <v>51</v>
      </c>
      <c r="D45" s="102" t="s">
        <v>98</v>
      </c>
      <c r="E45" s="113"/>
      <c r="F45" s="114"/>
      <c r="G45" s="114"/>
      <c r="H45" s="114"/>
      <c r="I45" s="114"/>
    </row>
    <row r="46" spans="1:9" s="45" customFormat="1" x14ac:dyDescent="0.25">
      <c r="A46" s="16"/>
      <c r="B46" s="16"/>
      <c r="C46" s="107">
        <v>52</v>
      </c>
      <c r="D46" s="107" t="s">
        <v>48</v>
      </c>
      <c r="E46" s="109"/>
      <c r="F46" s="109"/>
      <c r="G46" s="109"/>
      <c r="H46" s="109"/>
      <c r="I46" s="109"/>
    </row>
    <row r="47" spans="1:9" x14ac:dyDescent="0.25">
      <c r="A47" s="12"/>
      <c r="B47" s="27">
        <v>64</v>
      </c>
      <c r="C47" s="13"/>
      <c r="D47" s="11" t="s">
        <v>91</v>
      </c>
      <c r="E47" s="42">
        <f>E48</f>
        <v>0</v>
      </c>
      <c r="F47" s="42">
        <f t="shared" ref="F47:I47" si="4">F48</f>
        <v>0</v>
      </c>
      <c r="G47" s="42">
        <f t="shared" si="4"/>
        <v>10</v>
      </c>
      <c r="H47" s="42">
        <f t="shared" si="4"/>
        <v>10</v>
      </c>
      <c r="I47" s="42">
        <f t="shared" si="4"/>
        <v>10</v>
      </c>
    </row>
    <row r="48" spans="1:9" x14ac:dyDescent="0.25">
      <c r="A48" s="12"/>
      <c r="B48" s="12">
        <v>6413</v>
      </c>
      <c r="C48" s="13"/>
      <c r="D48" s="16" t="s">
        <v>56</v>
      </c>
      <c r="E48" s="8">
        <f>SUM(E49:E54)</f>
        <v>0</v>
      </c>
      <c r="F48" s="8">
        <f t="shared" ref="F48:I48" si="5">SUM(F49:F54)</f>
        <v>0</v>
      </c>
      <c r="G48" s="8">
        <f t="shared" si="5"/>
        <v>10</v>
      </c>
      <c r="H48" s="8">
        <f t="shared" si="5"/>
        <v>10</v>
      </c>
      <c r="I48" s="8">
        <f t="shared" si="5"/>
        <v>10</v>
      </c>
    </row>
    <row r="49" spans="1:9" s="45" customFormat="1" x14ac:dyDescent="0.25">
      <c r="A49" s="16"/>
      <c r="B49" s="16"/>
      <c r="C49" s="90">
        <v>11</v>
      </c>
      <c r="D49" s="90" t="s">
        <v>15</v>
      </c>
      <c r="E49" s="115"/>
      <c r="F49" s="115"/>
      <c r="G49" s="115"/>
      <c r="H49" s="115"/>
      <c r="I49" s="115"/>
    </row>
    <row r="50" spans="1:9" s="45" customFormat="1" x14ac:dyDescent="0.25">
      <c r="A50" s="16"/>
      <c r="B50" s="16"/>
      <c r="C50" s="93">
        <v>31</v>
      </c>
      <c r="D50" s="93" t="s">
        <v>156</v>
      </c>
      <c r="E50" s="119"/>
      <c r="F50" s="119"/>
      <c r="G50" s="119">
        <v>10</v>
      </c>
      <c r="H50" s="119">
        <v>10</v>
      </c>
      <c r="I50" s="119">
        <v>10</v>
      </c>
    </row>
    <row r="51" spans="1:9" s="45" customFormat="1" x14ac:dyDescent="0.25">
      <c r="A51" s="16"/>
      <c r="B51" s="16"/>
      <c r="C51" s="96">
        <v>43</v>
      </c>
      <c r="D51" s="96" t="s">
        <v>70</v>
      </c>
      <c r="E51" s="117"/>
      <c r="F51" s="117"/>
      <c r="G51" s="117"/>
      <c r="H51" s="117"/>
      <c r="I51" s="117"/>
    </row>
    <row r="52" spans="1:9" x14ac:dyDescent="0.25">
      <c r="A52" s="12"/>
      <c r="B52" s="12"/>
      <c r="C52" s="100">
        <v>44</v>
      </c>
      <c r="D52" s="99" t="s">
        <v>59</v>
      </c>
      <c r="E52" s="112"/>
      <c r="F52" s="112"/>
      <c r="G52" s="112"/>
      <c r="H52" s="112"/>
      <c r="I52" s="112"/>
    </row>
    <row r="53" spans="1:9" x14ac:dyDescent="0.25">
      <c r="A53" s="11"/>
      <c r="B53" s="16"/>
      <c r="C53" s="102">
        <v>51</v>
      </c>
      <c r="D53" s="102" t="s">
        <v>98</v>
      </c>
      <c r="E53" s="113"/>
      <c r="F53" s="114"/>
      <c r="G53" s="114"/>
      <c r="H53" s="114"/>
      <c r="I53" s="114"/>
    </row>
    <row r="54" spans="1:9" s="45" customFormat="1" x14ac:dyDescent="0.25">
      <c r="A54" s="16"/>
      <c r="B54" s="16"/>
      <c r="C54" s="107">
        <v>52</v>
      </c>
      <c r="D54" s="107" t="s">
        <v>48</v>
      </c>
      <c r="E54" s="109"/>
      <c r="F54" s="109"/>
      <c r="G54" s="109"/>
      <c r="H54" s="109"/>
      <c r="I54" s="109"/>
    </row>
    <row r="55" spans="1:9" ht="25.5" x14ac:dyDescent="0.25">
      <c r="A55" s="12"/>
      <c r="B55" s="27">
        <v>65</v>
      </c>
      <c r="C55" s="13"/>
      <c r="D55" s="11" t="s">
        <v>53</v>
      </c>
      <c r="E55" s="42">
        <f>E56</f>
        <v>25702</v>
      </c>
      <c r="F55" s="42">
        <f t="shared" ref="F55:I55" si="6">F56</f>
        <v>42471</v>
      </c>
      <c r="G55" s="42">
        <f t="shared" si="6"/>
        <v>5380</v>
      </c>
      <c r="H55" s="42">
        <f t="shared" si="6"/>
        <v>5380</v>
      </c>
      <c r="I55" s="42">
        <f t="shared" si="6"/>
        <v>5380</v>
      </c>
    </row>
    <row r="56" spans="1:9" x14ac:dyDescent="0.25">
      <c r="A56" s="12"/>
      <c r="B56" s="12">
        <v>6526</v>
      </c>
      <c r="C56" s="13"/>
      <c r="D56" s="16" t="s">
        <v>56</v>
      </c>
      <c r="E56" s="8">
        <f>SUM(E57:E62)</f>
        <v>25702</v>
      </c>
      <c r="F56" s="8">
        <f t="shared" ref="F56:I56" si="7">SUM(F57:F62)</f>
        <v>42471</v>
      </c>
      <c r="G56" s="8">
        <f t="shared" si="7"/>
        <v>5380</v>
      </c>
      <c r="H56" s="8">
        <f t="shared" si="7"/>
        <v>5380</v>
      </c>
      <c r="I56" s="8">
        <f t="shared" si="7"/>
        <v>5380</v>
      </c>
    </row>
    <row r="57" spans="1:9" x14ac:dyDescent="0.25">
      <c r="A57" s="12"/>
      <c r="B57" s="12"/>
      <c r="C57" s="91">
        <v>11</v>
      </c>
      <c r="D57" s="90" t="s">
        <v>15</v>
      </c>
      <c r="E57" s="115"/>
      <c r="F57" s="115"/>
      <c r="G57" s="115"/>
      <c r="H57" s="115"/>
      <c r="I57" s="115"/>
    </row>
    <row r="58" spans="1:9" s="45" customFormat="1" x14ac:dyDescent="0.25">
      <c r="A58" s="16"/>
      <c r="B58" s="16"/>
      <c r="C58" s="93">
        <v>31</v>
      </c>
      <c r="D58" s="93" t="s">
        <v>156</v>
      </c>
      <c r="E58" s="119"/>
      <c r="F58" s="119"/>
      <c r="G58" s="119"/>
      <c r="H58" s="119"/>
      <c r="I58" s="119"/>
    </row>
    <row r="59" spans="1:9" x14ac:dyDescent="0.25">
      <c r="A59" s="12"/>
      <c r="B59" s="12"/>
      <c r="C59" s="97">
        <v>43</v>
      </c>
      <c r="D59" s="96" t="s">
        <v>70</v>
      </c>
      <c r="E59" s="117"/>
      <c r="F59" s="117"/>
      <c r="G59" s="117">
        <v>5380</v>
      </c>
      <c r="H59" s="117">
        <v>5380</v>
      </c>
      <c r="I59" s="117">
        <v>5380</v>
      </c>
    </row>
    <row r="60" spans="1:9" x14ac:dyDescent="0.25">
      <c r="A60" s="12"/>
      <c r="B60" s="12"/>
      <c r="C60" s="100">
        <v>44</v>
      </c>
      <c r="D60" s="99" t="s">
        <v>59</v>
      </c>
      <c r="E60" s="112"/>
      <c r="F60" s="112"/>
      <c r="G60" s="112"/>
      <c r="H60" s="112"/>
      <c r="I60" s="112"/>
    </row>
    <row r="61" spans="1:9" x14ac:dyDescent="0.25">
      <c r="A61" s="11"/>
      <c r="B61" s="16"/>
      <c r="C61" s="102">
        <v>51</v>
      </c>
      <c r="D61" s="102" t="s">
        <v>98</v>
      </c>
      <c r="E61" s="113"/>
      <c r="F61" s="114"/>
      <c r="G61" s="114"/>
      <c r="H61" s="114"/>
      <c r="I61" s="114"/>
    </row>
    <row r="62" spans="1:9" x14ac:dyDescent="0.25">
      <c r="A62" s="12"/>
      <c r="B62" s="12"/>
      <c r="C62" s="105">
        <v>52</v>
      </c>
      <c r="D62" s="107" t="s">
        <v>48</v>
      </c>
      <c r="E62" s="109">
        <v>25702</v>
      </c>
      <c r="F62" s="109">
        <v>42471</v>
      </c>
      <c r="G62" s="109"/>
      <c r="H62" s="109"/>
      <c r="I62" s="109"/>
    </row>
    <row r="63" spans="1:9" x14ac:dyDescent="0.25">
      <c r="A63" s="12"/>
      <c r="B63" s="27">
        <v>66</v>
      </c>
      <c r="C63" s="13"/>
      <c r="D63" s="11" t="s">
        <v>57</v>
      </c>
      <c r="E63" s="42">
        <f>E64</f>
        <v>4214</v>
      </c>
      <c r="F63" s="42">
        <f t="shared" ref="F63:I63" si="8">F64</f>
        <v>3982</v>
      </c>
      <c r="G63" s="42">
        <f t="shared" si="8"/>
        <v>4000</v>
      </c>
      <c r="H63" s="42">
        <f t="shared" si="8"/>
        <v>4000</v>
      </c>
      <c r="I63" s="42">
        <f t="shared" si="8"/>
        <v>4000</v>
      </c>
    </row>
    <row r="64" spans="1:9" x14ac:dyDescent="0.25">
      <c r="A64" s="12"/>
      <c r="B64" s="12">
        <v>6615</v>
      </c>
      <c r="C64" s="13"/>
      <c r="D64" s="16" t="s">
        <v>58</v>
      </c>
      <c r="E64" s="8">
        <f>SUM(E65:E70)</f>
        <v>4214</v>
      </c>
      <c r="F64" s="8">
        <f>SUM(F65:F70)</f>
        <v>3982</v>
      </c>
      <c r="G64" s="8">
        <f t="shared" ref="G64:I64" si="9">SUM(G65:G70)</f>
        <v>4000</v>
      </c>
      <c r="H64" s="8">
        <f t="shared" si="9"/>
        <v>4000</v>
      </c>
      <c r="I64" s="8">
        <f t="shared" si="9"/>
        <v>4000</v>
      </c>
    </row>
    <row r="65" spans="1:9" x14ac:dyDescent="0.25">
      <c r="A65" s="12"/>
      <c r="B65" s="12"/>
      <c r="C65" s="91">
        <v>11</v>
      </c>
      <c r="D65" s="90" t="s">
        <v>15</v>
      </c>
      <c r="E65" s="115"/>
      <c r="F65" s="115"/>
      <c r="G65" s="115"/>
      <c r="H65" s="115"/>
      <c r="I65" s="115"/>
    </row>
    <row r="66" spans="1:9" x14ac:dyDescent="0.25">
      <c r="A66" s="12"/>
      <c r="B66" s="12"/>
      <c r="C66" s="94">
        <v>31</v>
      </c>
      <c r="D66" s="93" t="s">
        <v>40</v>
      </c>
      <c r="E66" s="119">
        <v>4214</v>
      </c>
      <c r="F66" s="119">
        <v>3982</v>
      </c>
      <c r="G66" s="119">
        <v>4000</v>
      </c>
      <c r="H66" s="119">
        <v>4000</v>
      </c>
      <c r="I66" s="119">
        <v>4000</v>
      </c>
    </row>
    <row r="67" spans="1:9" x14ac:dyDescent="0.25">
      <c r="A67" s="12"/>
      <c r="B67" s="12"/>
      <c r="C67" s="97">
        <v>43</v>
      </c>
      <c r="D67" s="96" t="s">
        <v>70</v>
      </c>
      <c r="E67" s="117"/>
      <c r="F67" s="117"/>
      <c r="G67" s="117"/>
      <c r="H67" s="117"/>
      <c r="I67" s="117"/>
    </row>
    <row r="68" spans="1:9" x14ac:dyDescent="0.25">
      <c r="A68" s="12"/>
      <c r="B68" s="12"/>
      <c r="C68" s="100">
        <v>44</v>
      </c>
      <c r="D68" s="99" t="s">
        <v>59</v>
      </c>
      <c r="E68" s="112"/>
      <c r="F68" s="112"/>
      <c r="G68" s="112"/>
      <c r="H68" s="112"/>
      <c r="I68" s="112"/>
    </row>
    <row r="69" spans="1:9" x14ac:dyDescent="0.25">
      <c r="A69" s="11"/>
      <c r="B69" s="16"/>
      <c r="C69" s="102">
        <v>51</v>
      </c>
      <c r="D69" s="102" t="s">
        <v>98</v>
      </c>
      <c r="E69" s="113"/>
      <c r="F69" s="114"/>
      <c r="G69" s="114"/>
      <c r="H69" s="114"/>
      <c r="I69" s="114"/>
    </row>
    <row r="70" spans="1:9" x14ac:dyDescent="0.25">
      <c r="A70" s="12"/>
      <c r="B70" s="12"/>
      <c r="C70" s="105">
        <v>52</v>
      </c>
      <c r="D70" s="107" t="s">
        <v>48</v>
      </c>
      <c r="E70" s="109"/>
      <c r="F70" s="109"/>
      <c r="G70" s="109"/>
      <c r="H70" s="109"/>
      <c r="I70" s="109"/>
    </row>
    <row r="71" spans="1:9" ht="51" x14ac:dyDescent="0.25">
      <c r="A71" s="12"/>
      <c r="B71" s="27">
        <v>67</v>
      </c>
      <c r="C71" s="13"/>
      <c r="D71" s="11" t="s">
        <v>47</v>
      </c>
      <c r="E71" s="42">
        <f>E72+E79</f>
        <v>36876</v>
      </c>
      <c r="F71" s="42">
        <f t="shared" ref="F71:I71" si="10">F72+F79</f>
        <v>161457</v>
      </c>
      <c r="G71" s="42">
        <f t="shared" si="10"/>
        <v>31296</v>
      </c>
      <c r="H71" s="42">
        <f t="shared" si="10"/>
        <v>32136</v>
      </c>
      <c r="I71" s="42">
        <f t="shared" si="10"/>
        <v>33001</v>
      </c>
    </row>
    <row r="72" spans="1:9" ht="25.5" x14ac:dyDescent="0.25">
      <c r="A72" s="12"/>
      <c r="B72" s="12">
        <v>6711</v>
      </c>
      <c r="C72" s="13"/>
      <c r="D72" s="16" t="s">
        <v>52</v>
      </c>
      <c r="E72" s="8">
        <f>SUM(E73:E78)</f>
        <v>36876</v>
      </c>
      <c r="F72" s="8">
        <f t="shared" ref="F72:I72" si="11">SUM(F73:F78)</f>
        <v>38025</v>
      </c>
      <c r="G72" s="8">
        <f t="shared" si="11"/>
        <v>31296</v>
      </c>
      <c r="H72" s="8">
        <f t="shared" si="11"/>
        <v>32136</v>
      </c>
      <c r="I72" s="8">
        <f t="shared" si="11"/>
        <v>33001</v>
      </c>
    </row>
    <row r="73" spans="1:9" x14ac:dyDescent="0.25">
      <c r="A73" s="12"/>
      <c r="B73" s="12"/>
      <c r="C73" s="91">
        <v>11</v>
      </c>
      <c r="D73" s="90" t="s">
        <v>15</v>
      </c>
      <c r="E73" s="115"/>
      <c r="F73" s="115">
        <v>1274</v>
      </c>
      <c r="G73" s="115">
        <v>3276</v>
      </c>
      <c r="H73" s="115">
        <v>3276</v>
      </c>
      <c r="I73" s="115">
        <v>3276</v>
      </c>
    </row>
    <row r="74" spans="1:9" x14ac:dyDescent="0.25">
      <c r="A74" s="12"/>
      <c r="B74" s="12"/>
      <c r="C74" s="94">
        <v>31</v>
      </c>
      <c r="D74" s="93" t="s">
        <v>40</v>
      </c>
      <c r="E74" s="119"/>
      <c r="F74" s="119"/>
      <c r="G74" s="119"/>
      <c r="H74" s="119"/>
      <c r="I74" s="119"/>
    </row>
    <row r="75" spans="1:9" x14ac:dyDescent="0.25">
      <c r="A75" s="12"/>
      <c r="B75" s="12"/>
      <c r="C75" s="97">
        <v>43</v>
      </c>
      <c r="D75" s="96" t="s">
        <v>70</v>
      </c>
      <c r="E75" s="117"/>
      <c r="F75" s="117"/>
      <c r="G75" s="117"/>
      <c r="H75" s="117"/>
      <c r="I75" s="117"/>
    </row>
    <row r="76" spans="1:9" x14ac:dyDescent="0.25">
      <c r="A76" s="12"/>
      <c r="B76" s="12"/>
      <c r="C76" s="100">
        <v>44</v>
      </c>
      <c r="D76" s="99" t="s">
        <v>59</v>
      </c>
      <c r="E76" s="112">
        <v>36876</v>
      </c>
      <c r="F76" s="116">
        <v>36751</v>
      </c>
      <c r="G76" s="116">
        <v>28020</v>
      </c>
      <c r="H76" s="116">
        <v>28860</v>
      </c>
      <c r="I76" s="116">
        <v>29725</v>
      </c>
    </row>
    <row r="77" spans="1:9" x14ac:dyDescent="0.25">
      <c r="A77" s="11"/>
      <c r="B77" s="16"/>
      <c r="C77" s="102">
        <v>51</v>
      </c>
      <c r="D77" s="102" t="s">
        <v>98</v>
      </c>
      <c r="E77" s="113"/>
      <c r="F77" s="114"/>
      <c r="G77" s="114"/>
      <c r="H77" s="114"/>
      <c r="I77" s="114"/>
    </row>
    <row r="78" spans="1:9" x14ac:dyDescent="0.25">
      <c r="A78" s="12"/>
      <c r="B78" s="12"/>
      <c r="C78" s="105">
        <v>52</v>
      </c>
      <c r="D78" s="107" t="s">
        <v>48</v>
      </c>
      <c r="E78" s="109"/>
      <c r="F78" s="109"/>
      <c r="G78" s="109"/>
      <c r="H78" s="109"/>
      <c r="I78" s="109"/>
    </row>
    <row r="79" spans="1:9" ht="25.5" x14ac:dyDescent="0.25">
      <c r="A79" s="12"/>
      <c r="B79" s="12">
        <v>6712</v>
      </c>
      <c r="C79" s="13"/>
      <c r="D79" s="48" t="s">
        <v>52</v>
      </c>
      <c r="E79" s="8">
        <f>SUM(E80:E85)</f>
        <v>0</v>
      </c>
      <c r="F79" s="8">
        <f t="shared" ref="F79:I79" si="12">SUM(F80:F85)</f>
        <v>123432</v>
      </c>
      <c r="G79" s="8">
        <f t="shared" si="12"/>
        <v>0</v>
      </c>
      <c r="H79" s="8">
        <f t="shared" si="12"/>
        <v>0</v>
      </c>
      <c r="I79" s="8">
        <f t="shared" si="12"/>
        <v>0</v>
      </c>
    </row>
    <row r="80" spans="1:9" x14ac:dyDescent="0.25">
      <c r="A80" s="12"/>
      <c r="B80" s="12"/>
      <c r="C80" s="91">
        <v>11</v>
      </c>
      <c r="D80" s="90" t="s">
        <v>15</v>
      </c>
      <c r="E80" s="115"/>
      <c r="F80" s="115"/>
      <c r="G80" s="115"/>
      <c r="H80" s="115"/>
      <c r="I80" s="115"/>
    </row>
    <row r="81" spans="1:9" x14ac:dyDescent="0.25">
      <c r="A81" s="12"/>
      <c r="B81" s="12"/>
      <c r="C81" s="94">
        <v>31</v>
      </c>
      <c r="D81" s="93" t="s">
        <v>40</v>
      </c>
      <c r="E81" s="119"/>
      <c r="F81" s="119"/>
      <c r="G81" s="119"/>
      <c r="H81" s="119"/>
      <c r="I81" s="119"/>
    </row>
    <row r="82" spans="1:9" x14ac:dyDescent="0.25">
      <c r="A82" s="12"/>
      <c r="B82" s="12"/>
      <c r="C82" s="97">
        <v>43</v>
      </c>
      <c r="D82" s="96" t="s">
        <v>70</v>
      </c>
      <c r="E82" s="117"/>
      <c r="F82" s="117"/>
      <c r="G82" s="117"/>
      <c r="H82" s="117"/>
      <c r="I82" s="117"/>
    </row>
    <row r="83" spans="1:9" x14ac:dyDescent="0.25">
      <c r="A83" s="12"/>
      <c r="B83" s="12"/>
      <c r="C83" s="100">
        <v>44</v>
      </c>
      <c r="D83" s="99" t="s">
        <v>59</v>
      </c>
      <c r="E83" s="112"/>
      <c r="F83" s="112">
        <v>123432</v>
      </c>
      <c r="G83" s="112"/>
      <c r="H83" s="112"/>
      <c r="I83" s="112"/>
    </row>
    <row r="84" spans="1:9" x14ac:dyDescent="0.25">
      <c r="A84" s="11"/>
      <c r="B84" s="16"/>
      <c r="C84" s="102">
        <v>51</v>
      </c>
      <c r="D84" s="102" t="s">
        <v>98</v>
      </c>
      <c r="E84" s="113"/>
      <c r="F84" s="114"/>
      <c r="G84" s="114"/>
      <c r="H84" s="114"/>
      <c r="I84" s="114"/>
    </row>
    <row r="85" spans="1:9" x14ac:dyDescent="0.25">
      <c r="A85" s="12"/>
      <c r="B85" s="12"/>
      <c r="C85" s="105">
        <v>52</v>
      </c>
      <c r="D85" s="107" t="s">
        <v>48</v>
      </c>
      <c r="E85" s="109"/>
      <c r="F85" s="109"/>
      <c r="G85" s="109"/>
      <c r="H85" s="109"/>
      <c r="I85" s="109"/>
    </row>
    <row r="87" spans="1:9" ht="25.5" x14ac:dyDescent="0.25">
      <c r="A87" s="14">
        <v>7</v>
      </c>
      <c r="B87" s="15"/>
      <c r="C87" s="25"/>
      <c r="D87" s="25" t="s">
        <v>173</v>
      </c>
      <c r="E87" s="72">
        <f>E88</f>
        <v>0</v>
      </c>
      <c r="F87" s="72">
        <f t="shared" ref="F87:I87" si="13">F88</f>
        <v>0</v>
      </c>
      <c r="G87" s="72">
        <f t="shared" si="13"/>
        <v>0</v>
      </c>
      <c r="H87" s="72">
        <f t="shared" si="13"/>
        <v>0</v>
      </c>
      <c r="I87" s="72">
        <f t="shared" si="13"/>
        <v>0</v>
      </c>
    </row>
    <row r="88" spans="1:9" ht="38.25" x14ac:dyDescent="0.25">
      <c r="A88" s="16"/>
      <c r="B88" s="16">
        <v>72</v>
      </c>
      <c r="C88" s="26"/>
      <c r="D88" s="26" t="s">
        <v>174</v>
      </c>
      <c r="E88" s="9"/>
      <c r="F88" s="9"/>
      <c r="G88" s="9"/>
      <c r="H88" s="10"/>
      <c r="I88" s="125"/>
    </row>
    <row r="89" spans="1:9" ht="15.75" x14ac:dyDescent="0.25">
      <c r="A89" s="138" t="s">
        <v>16</v>
      </c>
      <c r="B89" s="158"/>
      <c r="C89" s="158"/>
      <c r="D89" s="158"/>
      <c r="E89" s="158"/>
      <c r="F89" s="158"/>
      <c r="G89" s="158"/>
      <c r="H89" s="158"/>
      <c r="I89" s="158"/>
    </row>
    <row r="90" spans="1:9" ht="18" x14ac:dyDescent="0.25">
      <c r="A90" s="24"/>
      <c r="B90" s="24"/>
      <c r="C90" s="24"/>
      <c r="D90" s="24"/>
      <c r="E90" s="24"/>
      <c r="F90" s="24"/>
      <c r="G90" s="24"/>
      <c r="H90" s="5"/>
      <c r="I90" s="5"/>
    </row>
    <row r="91" spans="1:9" ht="25.5" x14ac:dyDescent="0.25">
      <c r="A91" s="20" t="s">
        <v>11</v>
      </c>
      <c r="B91" s="19" t="s">
        <v>12</v>
      </c>
      <c r="C91" s="19" t="s">
        <v>13</v>
      </c>
      <c r="D91" s="19" t="s">
        <v>17</v>
      </c>
      <c r="E91" s="19" t="s">
        <v>115</v>
      </c>
      <c r="F91" s="20" t="s">
        <v>116</v>
      </c>
      <c r="G91" s="20" t="s">
        <v>113</v>
      </c>
      <c r="H91" s="20" t="s">
        <v>46</v>
      </c>
      <c r="I91" s="20" t="s">
        <v>114</v>
      </c>
    </row>
    <row r="92" spans="1:9" s="47" customFormat="1" ht="15.75" customHeight="1" x14ac:dyDescent="0.25">
      <c r="A92" s="11">
        <v>3</v>
      </c>
      <c r="B92" s="11"/>
      <c r="C92" s="11"/>
      <c r="D92" s="11" t="s">
        <v>18</v>
      </c>
      <c r="E92" s="42">
        <f>E93+E122+E270+E278</f>
        <v>653649</v>
      </c>
      <c r="F92" s="42">
        <f>F93+F122+F270+F278</f>
        <v>792899</v>
      </c>
      <c r="G92" s="42">
        <f>G93+G122+G270+G278</f>
        <v>755936</v>
      </c>
      <c r="H92" s="42">
        <f>H93+H122+H270+H278</f>
        <v>765386</v>
      </c>
      <c r="I92" s="42">
        <f>I93+I122+I270+I278</f>
        <v>775301</v>
      </c>
    </row>
    <row r="93" spans="1:9" ht="15.75" customHeight="1" x14ac:dyDescent="0.25">
      <c r="A93" s="11"/>
      <c r="B93" s="11">
        <v>31</v>
      </c>
      <c r="C93" s="11"/>
      <c r="D93" s="11" t="s">
        <v>19</v>
      </c>
      <c r="E93" s="42">
        <f>E94+E101+E108+E115</f>
        <v>554149</v>
      </c>
      <c r="F93" s="42">
        <f>F94+F101+F108+F115</f>
        <v>676551</v>
      </c>
      <c r="G93" s="42">
        <f t="shared" ref="G93:I93" si="14">G94+G101+G108+G115</f>
        <v>639571</v>
      </c>
      <c r="H93" s="42">
        <f t="shared" si="14"/>
        <v>647361</v>
      </c>
      <c r="I93" s="42">
        <f t="shared" si="14"/>
        <v>655361</v>
      </c>
    </row>
    <row r="94" spans="1:9" ht="15.75" customHeight="1" x14ac:dyDescent="0.25">
      <c r="A94" s="11"/>
      <c r="B94" s="16">
        <v>3111</v>
      </c>
      <c r="C94" s="16"/>
      <c r="D94" s="16" t="s">
        <v>60</v>
      </c>
      <c r="E94" s="8">
        <f>SUM(E95:E100)</f>
        <v>458214</v>
      </c>
      <c r="F94" s="8">
        <f t="shared" ref="F94:I94" si="15">SUM(F95:F100)</f>
        <v>462285</v>
      </c>
      <c r="G94" s="8">
        <f t="shared" si="15"/>
        <v>418030</v>
      </c>
      <c r="H94" s="8">
        <f t="shared" si="15"/>
        <v>421690</v>
      </c>
      <c r="I94" s="8">
        <f t="shared" si="15"/>
        <v>425690</v>
      </c>
    </row>
    <row r="95" spans="1:9" x14ac:dyDescent="0.25">
      <c r="A95" s="12"/>
      <c r="B95" s="12"/>
      <c r="C95" s="91">
        <v>11</v>
      </c>
      <c r="D95" s="92" t="s">
        <v>15</v>
      </c>
      <c r="E95" s="115"/>
      <c r="F95" s="121">
        <v>1088</v>
      </c>
      <c r="G95" s="121">
        <v>1490</v>
      </c>
      <c r="H95" s="121">
        <v>1490</v>
      </c>
      <c r="I95" s="121">
        <v>1490</v>
      </c>
    </row>
    <row r="96" spans="1:9" x14ac:dyDescent="0.25">
      <c r="A96" s="12"/>
      <c r="B96" s="12"/>
      <c r="C96" s="94">
        <v>31</v>
      </c>
      <c r="D96" s="93" t="s">
        <v>40</v>
      </c>
      <c r="E96" s="119"/>
      <c r="F96" s="119"/>
      <c r="G96" s="119"/>
      <c r="H96" s="119"/>
      <c r="I96" s="119"/>
    </row>
    <row r="97" spans="1:9" x14ac:dyDescent="0.25">
      <c r="A97" s="12"/>
      <c r="B97" s="12"/>
      <c r="C97" s="97">
        <v>43</v>
      </c>
      <c r="D97" s="96" t="s">
        <v>70</v>
      </c>
      <c r="E97" s="117"/>
      <c r="F97" s="117"/>
      <c r="G97" s="117"/>
      <c r="H97" s="117"/>
      <c r="I97" s="117"/>
    </row>
    <row r="98" spans="1:9" x14ac:dyDescent="0.25">
      <c r="A98" s="12"/>
      <c r="B98" s="12"/>
      <c r="C98" s="100">
        <v>44</v>
      </c>
      <c r="D98" s="99" t="s">
        <v>59</v>
      </c>
      <c r="E98" s="112">
        <v>1094</v>
      </c>
      <c r="F98" s="112"/>
      <c r="G98" s="112"/>
      <c r="H98" s="112"/>
      <c r="I98" s="112"/>
    </row>
    <row r="99" spans="1:9" x14ac:dyDescent="0.25">
      <c r="A99" s="11"/>
      <c r="B99" s="16"/>
      <c r="C99" s="102">
        <v>51</v>
      </c>
      <c r="D99" s="102" t="s">
        <v>98</v>
      </c>
      <c r="E99" s="113"/>
      <c r="F99" s="114"/>
      <c r="G99" s="114">
        <v>4200</v>
      </c>
      <c r="H99" s="114">
        <v>4200</v>
      </c>
      <c r="I99" s="114">
        <v>4200</v>
      </c>
    </row>
    <row r="100" spans="1:9" x14ac:dyDescent="0.25">
      <c r="A100" s="12"/>
      <c r="B100" s="12"/>
      <c r="C100" s="105">
        <v>52</v>
      </c>
      <c r="D100" s="106" t="s">
        <v>48</v>
      </c>
      <c r="E100" s="109">
        <v>457120</v>
      </c>
      <c r="F100" s="110">
        <v>461197</v>
      </c>
      <c r="G100" s="110">
        <v>412340</v>
      </c>
      <c r="H100" s="110">
        <v>416000</v>
      </c>
      <c r="I100" s="110">
        <v>420000</v>
      </c>
    </row>
    <row r="101" spans="1:9" x14ac:dyDescent="0.25">
      <c r="A101" s="12"/>
      <c r="B101" s="12">
        <v>3121</v>
      </c>
      <c r="C101" s="13"/>
      <c r="D101" s="48" t="s">
        <v>61</v>
      </c>
      <c r="E101" s="9">
        <f>SUM(E102:E107)</f>
        <v>22145</v>
      </c>
      <c r="F101" s="9">
        <f t="shared" ref="F101:I101" si="16">SUM(F102:F107)</f>
        <v>24912</v>
      </c>
      <c r="G101" s="9">
        <f t="shared" si="16"/>
        <v>30870</v>
      </c>
      <c r="H101" s="9">
        <f t="shared" si="16"/>
        <v>33600</v>
      </c>
      <c r="I101" s="9">
        <f t="shared" si="16"/>
        <v>35600</v>
      </c>
    </row>
    <row r="102" spans="1:9" x14ac:dyDescent="0.25">
      <c r="A102" s="12"/>
      <c r="B102" s="12"/>
      <c r="C102" s="91">
        <v>11</v>
      </c>
      <c r="D102" s="92" t="s">
        <v>15</v>
      </c>
      <c r="E102" s="115"/>
      <c r="F102" s="121"/>
      <c r="G102" s="121">
        <v>600</v>
      </c>
      <c r="H102" s="121">
        <v>600</v>
      </c>
      <c r="I102" s="121">
        <v>600</v>
      </c>
    </row>
    <row r="103" spans="1:9" x14ac:dyDescent="0.25">
      <c r="A103" s="12"/>
      <c r="B103" s="12"/>
      <c r="C103" s="94">
        <v>31</v>
      </c>
      <c r="D103" s="93" t="s">
        <v>40</v>
      </c>
      <c r="E103" s="119"/>
      <c r="F103" s="119"/>
      <c r="G103" s="119"/>
      <c r="H103" s="119"/>
      <c r="I103" s="119"/>
    </row>
    <row r="104" spans="1:9" x14ac:dyDescent="0.25">
      <c r="A104" s="12"/>
      <c r="B104" s="12"/>
      <c r="C104" s="97">
        <v>43</v>
      </c>
      <c r="D104" s="96" t="s">
        <v>70</v>
      </c>
      <c r="E104" s="117"/>
      <c r="F104" s="117"/>
      <c r="G104" s="117"/>
      <c r="H104" s="117"/>
      <c r="I104" s="117"/>
    </row>
    <row r="105" spans="1:9" x14ac:dyDescent="0.25">
      <c r="A105" s="12"/>
      <c r="B105" s="12"/>
      <c r="C105" s="100">
        <v>44</v>
      </c>
      <c r="D105" s="99" t="s">
        <v>59</v>
      </c>
      <c r="E105" s="112"/>
      <c r="F105" s="112"/>
      <c r="G105" s="112"/>
      <c r="H105" s="112"/>
      <c r="I105" s="112"/>
    </row>
    <row r="106" spans="1:9" x14ac:dyDescent="0.25">
      <c r="A106" s="11"/>
      <c r="B106" s="16"/>
      <c r="C106" s="102">
        <v>51</v>
      </c>
      <c r="D106" s="102" t="s">
        <v>98</v>
      </c>
      <c r="E106" s="113"/>
      <c r="F106" s="114"/>
      <c r="G106" s="114"/>
      <c r="H106" s="114"/>
      <c r="I106" s="114"/>
    </row>
    <row r="107" spans="1:9" x14ac:dyDescent="0.25">
      <c r="A107" s="12"/>
      <c r="B107" s="12"/>
      <c r="C107" s="105">
        <v>52</v>
      </c>
      <c r="D107" s="106" t="s">
        <v>48</v>
      </c>
      <c r="E107" s="109">
        <v>22145</v>
      </c>
      <c r="F107" s="110">
        <v>24912</v>
      </c>
      <c r="G107" s="110">
        <v>30270</v>
      </c>
      <c r="H107" s="110">
        <v>33000</v>
      </c>
      <c r="I107" s="110">
        <v>35000</v>
      </c>
    </row>
    <row r="108" spans="1:9" s="45" customFormat="1" ht="25.5" x14ac:dyDescent="0.25">
      <c r="A108" s="12"/>
      <c r="B108" s="12">
        <v>3131</v>
      </c>
      <c r="C108" s="12"/>
      <c r="D108" s="48" t="s">
        <v>62</v>
      </c>
      <c r="E108" s="8">
        <f>SUM(E109:E114)</f>
        <v>73676</v>
      </c>
      <c r="F108" s="8">
        <f t="shared" ref="F108:I108" si="17">SUM(F109:F114)</f>
        <v>115136</v>
      </c>
      <c r="G108" s="8">
        <f t="shared" si="17"/>
        <v>105291</v>
      </c>
      <c r="H108" s="8">
        <f t="shared" si="17"/>
        <v>105691</v>
      </c>
      <c r="I108" s="8">
        <f t="shared" si="17"/>
        <v>106691</v>
      </c>
    </row>
    <row r="109" spans="1:9" x14ac:dyDescent="0.25">
      <c r="A109" s="12"/>
      <c r="B109" s="12"/>
      <c r="C109" s="91">
        <v>11</v>
      </c>
      <c r="D109" s="92" t="s">
        <v>15</v>
      </c>
      <c r="E109" s="115"/>
      <c r="F109" s="121">
        <v>106</v>
      </c>
      <c r="G109" s="121">
        <v>385</v>
      </c>
      <c r="H109" s="121">
        <v>385</v>
      </c>
      <c r="I109" s="121">
        <v>385</v>
      </c>
    </row>
    <row r="110" spans="1:9" x14ac:dyDescent="0.25">
      <c r="A110" s="12"/>
      <c r="B110" s="12"/>
      <c r="C110" s="94">
        <v>31</v>
      </c>
      <c r="D110" s="95" t="s">
        <v>40</v>
      </c>
      <c r="E110" s="119"/>
      <c r="F110" s="120">
        <v>119</v>
      </c>
      <c r="G110" s="120">
        <v>250</v>
      </c>
      <c r="H110" s="120">
        <v>250</v>
      </c>
      <c r="I110" s="120">
        <v>250</v>
      </c>
    </row>
    <row r="111" spans="1:9" x14ac:dyDescent="0.25">
      <c r="A111" s="12"/>
      <c r="B111" s="12"/>
      <c r="C111" s="97">
        <v>43</v>
      </c>
      <c r="D111" s="96" t="s">
        <v>70</v>
      </c>
      <c r="E111" s="117"/>
      <c r="F111" s="117"/>
      <c r="G111" s="117"/>
      <c r="H111" s="117"/>
      <c r="I111" s="117"/>
    </row>
    <row r="112" spans="1:9" x14ac:dyDescent="0.25">
      <c r="A112" s="12"/>
      <c r="B112" s="12"/>
      <c r="C112" s="100">
        <v>44</v>
      </c>
      <c r="D112" s="99" t="s">
        <v>59</v>
      </c>
      <c r="E112" s="112">
        <v>216</v>
      </c>
      <c r="F112" s="112"/>
      <c r="G112" s="112">
        <v>6</v>
      </c>
      <c r="H112" s="112">
        <v>6</v>
      </c>
      <c r="I112" s="112">
        <v>6</v>
      </c>
    </row>
    <row r="113" spans="1:9" x14ac:dyDescent="0.25">
      <c r="A113" s="11"/>
      <c r="B113" s="16"/>
      <c r="C113" s="102">
        <v>51</v>
      </c>
      <c r="D113" s="102" t="s">
        <v>98</v>
      </c>
      <c r="E113" s="113"/>
      <c r="F113" s="114"/>
      <c r="G113" s="114">
        <v>1050</v>
      </c>
      <c r="H113" s="114">
        <v>1050</v>
      </c>
      <c r="I113" s="114">
        <v>1050</v>
      </c>
    </row>
    <row r="114" spans="1:9" x14ac:dyDescent="0.25">
      <c r="A114" s="12"/>
      <c r="B114" s="12"/>
      <c r="C114" s="105">
        <v>52</v>
      </c>
      <c r="D114" s="106" t="s">
        <v>48</v>
      </c>
      <c r="E114" s="109">
        <v>73460</v>
      </c>
      <c r="F114" s="110">
        <v>114911</v>
      </c>
      <c r="G114" s="110">
        <v>103600</v>
      </c>
      <c r="H114" s="110">
        <v>104000</v>
      </c>
      <c r="I114" s="110">
        <v>105000</v>
      </c>
    </row>
    <row r="115" spans="1:9" s="45" customFormat="1" ht="25.5" x14ac:dyDescent="0.25">
      <c r="A115" s="12"/>
      <c r="B115" s="12">
        <v>3132</v>
      </c>
      <c r="C115" s="12"/>
      <c r="D115" s="48" t="s">
        <v>63</v>
      </c>
      <c r="E115" s="8">
        <f>SUM(E116:E121)</f>
        <v>114</v>
      </c>
      <c r="F115" s="8">
        <f t="shared" ref="F115:I115" si="18">SUM(F116:F121)</f>
        <v>74218</v>
      </c>
      <c r="G115" s="8">
        <f t="shared" si="18"/>
        <v>85380</v>
      </c>
      <c r="H115" s="8">
        <f t="shared" si="18"/>
        <v>86380</v>
      </c>
      <c r="I115" s="8">
        <f t="shared" si="18"/>
        <v>87380</v>
      </c>
    </row>
    <row r="116" spans="1:9" x14ac:dyDescent="0.25">
      <c r="A116" s="12"/>
      <c r="B116" s="12"/>
      <c r="C116" s="91">
        <v>11</v>
      </c>
      <c r="D116" s="92" t="s">
        <v>15</v>
      </c>
      <c r="E116" s="115"/>
      <c r="F116" s="121">
        <v>81</v>
      </c>
      <c r="G116" s="121">
        <v>316</v>
      </c>
      <c r="H116" s="121">
        <v>316</v>
      </c>
      <c r="I116" s="121">
        <v>316</v>
      </c>
    </row>
    <row r="117" spans="1:9" x14ac:dyDescent="0.25">
      <c r="A117" s="12"/>
      <c r="B117" s="12"/>
      <c r="C117" s="94">
        <v>31</v>
      </c>
      <c r="D117" s="95" t="s">
        <v>40</v>
      </c>
      <c r="E117" s="119">
        <v>114</v>
      </c>
      <c r="F117" s="120">
        <v>96</v>
      </c>
      <c r="G117" s="120">
        <v>200</v>
      </c>
      <c r="H117" s="120">
        <v>200</v>
      </c>
      <c r="I117" s="120">
        <v>200</v>
      </c>
    </row>
    <row r="118" spans="1:9" x14ac:dyDescent="0.25">
      <c r="A118" s="12"/>
      <c r="B118" s="12"/>
      <c r="C118" s="97">
        <v>43</v>
      </c>
      <c r="D118" s="96" t="s">
        <v>70</v>
      </c>
      <c r="E118" s="117"/>
      <c r="F118" s="117"/>
      <c r="G118" s="117"/>
      <c r="H118" s="117"/>
      <c r="I118" s="117"/>
    </row>
    <row r="119" spans="1:9" x14ac:dyDescent="0.25">
      <c r="A119" s="12"/>
      <c r="B119" s="12"/>
      <c r="C119" s="100">
        <v>44</v>
      </c>
      <c r="D119" s="99" t="s">
        <v>59</v>
      </c>
      <c r="E119" s="112"/>
      <c r="F119" s="112"/>
      <c r="G119" s="112">
        <v>4</v>
      </c>
      <c r="H119" s="112">
        <v>4</v>
      </c>
      <c r="I119" s="112">
        <v>4</v>
      </c>
    </row>
    <row r="120" spans="1:9" x14ac:dyDescent="0.25">
      <c r="A120" s="11"/>
      <c r="B120" s="16"/>
      <c r="C120" s="102">
        <v>51</v>
      </c>
      <c r="D120" s="102" t="s">
        <v>98</v>
      </c>
      <c r="E120" s="113"/>
      <c r="F120" s="114"/>
      <c r="G120" s="114">
        <v>860</v>
      </c>
      <c r="H120" s="114">
        <v>860</v>
      </c>
      <c r="I120" s="114">
        <v>860</v>
      </c>
    </row>
    <row r="121" spans="1:9" x14ac:dyDescent="0.25">
      <c r="A121" s="12"/>
      <c r="B121" s="12"/>
      <c r="C121" s="105">
        <v>52</v>
      </c>
      <c r="D121" s="106" t="s">
        <v>48</v>
      </c>
      <c r="E121" s="109"/>
      <c r="F121" s="110">
        <v>74041</v>
      </c>
      <c r="G121" s="110">
        <v>84000</v>
      </c>
      <c r="H121" s="110">
        <v>85000</v>
      </c>
      <c r="I121" s="110">
        <v>86000</v>
      </c>
    </row>
    <row r="122" spans="1:9" s="47" customFormat="1" x14ac:dyDescent="0.25">
      <c r="A122" s="27"/>
      <c r="B122" s="27">
        <v>32</v>
      </c>
      <c r="C122" s="46"/>
      <c r="D122" s="27" t="s">
        <v>36</v>
      </c>
      <c r="E122" s="42">
        <f>E123+E130+E137+E144+E151+E158+E165+E172+E179+E186+E193+E200+E207+E214+E221+E228+E235+E242+E249+E256+E263</f>
        <v>91397</v>
      </c>
      <c r="F122" s="42">
        <f>F123+F130+F137+F144+F151+F158+F165+F172+F179+F186+F193+F200+F207+F214+F221+F228+F235+F242+F249+F256+F263</f>
        <v>108583</v>
      </c>
      <c r="G122" s="42">
        <f>G123+G130+G137+G144+G151+G158+G165+G172+G179+G186+G193+G200+G207+G214+G221+G228+G235+G242+G249+G256+G263</f>
        <v>107365</v>
      </c>
      <c r="H122" s="42">
        <f>H123+H130+H137+H144+H151+H158+H165+H172+H179+H186+H193+H200+H207+H214+H221+H228+H235+H242+H249+H256+H263</f>
        <v>108525</v>
      </c>
      <c r="I122" s="42">
        <f>I123+I130+I137+I144+I151+I158+I165+I172+I179+I186+I193+I200+I207+I214+I221+I228+I235+I242+I249+I256+I263</f>
        <v>109940</v>
      </c>
    </row>
    <row r="123" spans="1:9" s="45" customFormat="1" x14ac:dyDescent="0.25">
      <c r="A123" s="12"/>
      <c r="B123" s="12">
        <v>3211</v>
      </c>
      <c r="C123" s="13"/>
      <c r="D123" s="48" t="s">
        <v>64</v>
      </c>
      <c r="E123" s="8">
        <f>SUM(E124:E129)</f>
        <v>1121</v>
      </c>
      <c r="F123" s="8">
        <f t="shared" ref="F123:I123" si="19">SUM(F124:F129)</f>
        <v>597</v>
      </c>
      <c r="G123" s="8">
        <f t="shared" si="19"/>
        <v>1400</v>
      </c>
      <c r="H123" s="8">
        <f t="shared" si="19"/>
        <v>1430</v>
      </c>
      <c r="I123" s="8">
        <f t="shared" si="19"/>
        <v>1460</v>
      </c>
    </row>
    <row r="124" spans="1:9" x14ac:dyDescent="0.25">
      <c r="A124" s="12"/>
      <c r="B124" s="12"/>
      <c r="C124" s="91">
        <v>11</v>
      </c>
      <c r="D124" s="92" t="s">
        <v>15</v>
      </c>
      <c r="E124" s="115"/>
      <c r="F124" s="121"/>
      <c r="G124" s="121"/>
      <c r="H124" s="121"/>
      <c r="I124" s="121"/>
    </row>
    <row r="125" spans="1:9" x14ac:dyDescent="0.25">
      <c r="A125" s="12"/>
      <c r="B125" s="12"/>
      <c r="C125" s="94">
        <v>31</v>
      </c>
      <c r="D125" s="95" t="s">
        <v>40</v>
      </c>
      <c r="E125" s="119"/>
      <c r="F125" s="120"/>
      <c r="G125" s="120"/>
      <c r="H125" s="120"/>
      <c r="I125" s="120"/>
    </row>
    <row r="126" spans="1:9" x14ac:dyDescent="0.25">
      <c r="A126" s="12"/>
      <c r="B126" s="12"/>
      <c r="C126" s="97">
        <v>43</v>
      </c>
      <c r="D126" s="96" t="s">
        <v>70</v>
      </c>
      <c r="E126" s="117"/>
      <c r="F126" s="117"/>
      <c r="G126" s="117"/>
      <c r="H126" s="117"/>
      <c r="I126" s="117"/>
    </row>
    <row r="127" spans="1:9" s="44" customFormat="1" x14ac:dyDescent="0.25">
      <c r="A127" s="13"/>
      <c r="B127" s="13"/>
      <c r="C127" s="100">
        <v>44</v>
      </c>
      <c r="D127" s="99" t="s">
        <v>59</v>
      </c>
      <c r="E127" s="112">
        <v>1121</v>
      </c>
      <c r="F127" s="116">
        <v>597</v>
      </c>
      <c r="G127" s="116">
        <v>1400</v>
      </c>
      <c r="H127" s="116">
        <v>1430</v>
      </c>
      <c r="I127" s="116">
        <v>1460</v>
      </c>
    </row>
    <row r="128" spans="1:9" x14ac:dyDescent="0.25">
      <c r="A128" s="11"/>
      <c r="B128" s="16"/>
      <c r="C128" s="102">
        <v>51</v>
      </c>
      <c r="D128" s="102" t="s">
        <v>98</v>
      </c>
      <c r="E128" s="113"/>
      <c r="F128" s="114"/>
      <c r="G128" s="114"/>
      <c r="H128" s="114"/>
      <c r="I128" s="114"/>
    </row>
    <row r="129" spans="1:9" x14ac:dyDescent="0.25">
      <c r="A129" s="12"/>
      <c r="B129" s="12"/>
      <c r="C129" s="105">
        <v>52</v>
      </c>
      <c r="D129" s="106" t="s">
        <v>48</v>
      </c>
      <c r="E129" s="109"/>
      <c r="F129" s="110"/>
      <c r="G129" s="110"/>
      <c r="H129" s="110"/>
      <c r="I129" s="110"/>
    </row>
    <row r="130" spans="1:9" s="45" customFormat="1" ht="25.5" x14ac:dyDescent="0.25">
      <c r="A130" s="12"/>
      <c r="B130" s="12">
        <v>3212</v>
      </c>
      <c r="C130" s="12"/>
      <c r="D130" s="48" t="s">
        <v>65</v>
      </c>
      <c r="E130" s="8">
        <f>SUM(E131:E136)</f>
        <v>22524</v>
      </c>
      <c r="F130" s="8">
        <f t="shared" ref="F130:I130" si="20">SUM(F131:F136)</f>
        <v>22775</v>
      </c>
      <c r="G130" s="8">
        <f t="shared" si="20"/>
        <v>28420</v>
      </c>
      <c r="H130" s="8">
        <f t="shared" si="20"/>
        <v>28720</v>
      </c>
      <c r="I130" s="8">
        <f t="shared" si="20"/>
        <v>29220</v>
      </c>
    </row>
    <row r="131" spans="1:9" x14ac:dyDescent="0.25">
      <c r="A131" s="12"/>
      <c r="B131" s="12"/>
      <c r="C131" s="91">
        <v>11</v>
      </c>
      <c r="D131" s="92" t="s">
        <v>15</v>
      </c>
      <c r="E131" s="115"/>
      <c r="F131" s="121"/>
      <c r="G131" s="121">
        <v>170</v>
      </c>
      <c r="H131" s="121">
        <v>170</v>
      </c>
      <c r="I131" s="121">
        <v>170</v>
      </c>
    </row>
    <row r="132" spans="1:9" x14ac:dyDescent="0.25">
      <c r="A132" s="12"/>
      <c r="B132" s="12"/>
      <c r="C132" s="94">
        <v>31</v>
      </c>
      <c r="D132" s="95" t="s">
        <v>40</v>
      </c>
      <c r="E132" s="119"/>
      <c r="F132" s="120"/>
      <c r="G132" s="120"/>
      <c r="H132" s="120"/>
      <c r="I132" s="120"/>
    </row>
    <row r="133" spans="1:9" x14ac:dyDescent="0.25">
      <c r="A133" s="12"/>
      <c r="B133" s="12"/>
      <c r="C133" s="97">
        <v>43</v>
      </c>
      <c r="D133" s="96" t="s">
        <v>70</v>
      </c>
      <c r="E133" s="117"/>
      <c r="F133" s="117"/>
      <c r="G133" s="117"/>
      <c r="H133" s="117"/>
      <c r="I133" s="117"/>
    </row>
    <row r="134" spans="1:9" s="44" customFormat="1" x14ac:dyDescent="0.25">
      <c r="A134" s="13"/>
      <c r="B134" s="13"/>
      <c r="C134" s="100">
        <v>44</v>
      </c>
      <c r="D134" s="99" t="s">
        <v>59</v>
      </c>
      <c r="E134" s="112"/>
      <c r="F134" s="116"/>
      <c r="G134" s="116"/>
      <c r="H134" s="116"/>
      <c r="I134" s="116"/>
    </row>
    <row r="135" spans="1:9" x14ac:dyDescent="0.25">
      <c r="A135" s="11"/>
      <c r="B135" s="16"/>
      <c r="C135" s="102">
        <v>51</v>
      </c>
      <c r="D135" s="102" t="s">
        <v>98</v>
      </c>
      <c r="E135" s="113"/>
      <c r="F135" s="114"/>
      <c r="G135" s="114">
        <v>1550</v>
      </c>
      <c r="H135" s="114">
        <v>1550</v>
      </c>
      <c r="I135" s="114">
        <v>1550</v>
      </c>
    </row>
    <row r="136" spans="1:9" s="44" customFormat="1" x14ac:dyDescent="0.25">
      <c r="A136" s="13"/>
      <c r="B136" s="13"/>
      <c r="C136" s="105">
        <v>52</v>
      </c>
      <c r="D136" s="106" t="s">
        <v>48</v>
      </c>
      <c r="E136" s="109">
        <v>22524</v>
      </c>
      <c r="F136" s="110">
        <v>22775</v>
      </c>
      <c r="G136" s="110">
        <v>26700</v>
      </c>
      <c r="H136" s="110">
        <v>27000</v>
      </c>
      <c r="I136" s="110">
        <v>27500</v>
      </c>
    </row>
    <row r="137" spans="1:9" s="45" customFormat="1" ht="25.5" x14ac:dyDescent="0.25">
      <c r="A137" s="12"/>
      <c r="B137" s="12">
        <v>3213</v>
      </c>
      <c r="C137" s="12"/>
      <c r="D137" s="48" t="s">
        <v>66</v>
      </c>
      <c r="E137" s="8">
        <f>SUM(E138:E143)</f>
        <v>119</v>
      </c>
      <c r="F137" s="8">
        <f t="shared" ref="F137:I137" si="21">SUM(F138:F143)</f>
        <v>265</v>
      </c>
      <c r="G137" s="8">
        <f t="shared" si="21"/>
        <v>180</v>
      </c>
      <c r="H137" s="8">
        <f t="shared" si="21"/>
        <v>200</v>
      </c>
      <c r="I137" s="8">
        <f t="shared" si="21"/>
        <v>220</v>
      </c>
    </row>
    <row r="138" spans="1:9" x14ac:dyDescent="0.25">
      <c r="A138" s="12"/>
      <c r="B138" s="12"/>
      <c r="C138" s="91">
        <v>11</v>
      </c>
      <c r="D138" s="92" t="s">
        <v>15</v>
      </c>
      <c r="E138" s="115"/>
      <c r="F138" s="121"/>
      <c r="G138" s="121"/>
      <c r="H138" s="121"/>
      <c r="I138" s="121"/>
    </row>
    <row r="139" spans="1:9" x14ac:dyDescent="0.25">
      <c r="A139" s="12"/>
      <c r="B139" s="12"/>
      <c r="C139" s="94">
        <v>31</v>
      </c>
      <c r="D139" s="95" t="s">
        <v>40</v>
      </c>
      <c r="E139" s="119"/>
      <c r="F139" s="120"/>
      <c r="G139" s="120"/>
      <c r="H139" s="120"/>
      <c r="I139" s="120"/>
    </row>
    <row r="140" spans="1:9" x14ac:dyDescent="0.25">
      <c r="A140" s="12"/>
      <c r="B140" s="12"/>
      <c r="C140" s="97">
        <v>43</v>
      </c>
      <c r="D140" s="96" t="s">
        <v>70</v>
      </c>
      <c r="E140" s="117"/>
      <c r="F140" s="117"/>
      <c r="G140" s="117"/>
      <c r="H140" s="117"/>
      <c r="I140" s="117"/>
    </row>
    <row r="141" spans="1:9" s="44" customFormat="1" x14ac:dyDescent="0.25">
      <c r="A141" s="13"/>
      <c r="B141" s="13"/>
      <c r="C141" s="100">
        <v>44</v>
      </c>
      <c r="D141" s="99" t="s">
        <v>59</v>
      </c>
      <c r="E141" s="112">
        <v>119</v>
      </c>
      <c r="F141" s="116">
        <v>265</v>
      </c>
      <c r="G141" s="116">
        <v>180</v>
      </c>
      <c r="H141" s="116">
        <v>200</v>
      </c>
      <c r="I141" s="116">
        <v>220</v>
      </c>
    </row>
    <row r="142" spans="1:9" x14ac:dyDescent="0.25">
      <c r="A142" s="11"/>
      <c r="B142" s="16"/>
      <c r="C142" s="102">
        <v>51</v>
      </c>
      <c r="D142" s="102" t="s">
        <v>98</v>
      </c>
      <c r="E142" s="113"/>
      <c r="F142" s="114"/>
      <c r="G142" s="114"/>
      <c r="H142" s="114"/>
      <c r="I142" s="114"/>
    </row>
    <row r="143" spans="1:9" s="44" customFormat="1" x14ac:dyDescent="0.25">
      <c r="A143" s="13"/>
      <c r="B143" s="13"/>
      <c r="C143" s="105">
        <v>52</v>
      </c>
      <c r="D143" s="106" t="s">
        <v>48</v>
      </c>
      <c r="E143" s="109"/>
      <c r="F143" s="110"/>
      <c r="G143" s="110"/>
      <c r="H143" s="110"/>
      <c r="I143" s="110"/>
    </row>
    <row r="144" spans="1:9" s="45" customFormat="1" ht="25.5" x14ac:dyDescent="0.25">
      <c r="A144" s="12"/>
      <c r="B144" s="12">
        <v>3214</v>
      </c>
      <c r="C144" s="12"/>
      <c r="D144" s="48" t="s">
        <v>67</v>
      </c>
      <c r="E144" s="8">
        <f>SUM(E148)</f>
        <v>681</v>
      </c>
      <c r="F144" s="8">
        <f t="shared" ref="F144:I144" si="22">SUM(F148)</f>
        <v>531</v>
      </c>
      <c r="G144" s="8">
        <f t="shared" si="22"/>
        <v>700</v>
      </c>
      <c r="H144" s="8">
        <f t="shared" si="22"/>
        <v>710</v>
      </c>
      <c r="I144" s="8">
        <f t="shared" si="22"/>
        <v>720</v>
      </c>
    </row>
    <row r="145" spans="1:9" x14ac:dyDescent="0.25">
      <c r="A145" s="12"/>
      <c r="B145" s="12"/>
      <c r="C145" s="91">
        <v>11</v>
      </c>
      <c r="D145" s="92" t="s">
        <v>15</v>
      </c>
      <c r="E145" s="115"/>
      <c r="F145" s="121"/>
      <c r="G145" s="121"/>
      <c r="H145" s="121"/>
      <c r="I145" s="121"/>
    </row>
    <row r="146" spans="1:9" x14ac:dyDescent="0.25">
      <c r="A146" s="12"/>
      <c r="B146" s="12"/>
      <c r="C146" s="94">
        <v>31</v>
      </c>
      <c r="D146" s="95" t="s">
        <v>40</v>
      </c>
      <c r="E146" s="119"/>
      <c r="F146" s="120"/>
      <c r="G146" s="120"/>
      <c r="H146" s="120"/>
      <c r="I146" s="120"/>
    </row>
    <row r="147" spans="1:9" x14ac:dyDescent="0.25">
      <c r="A147" s="12"/>
      <c r="B147" s="12"/>
      <c r="C147" s="97">
        <v>43</v>
      </c>
      <c r="D147" s="96" t="s">
        <v>70</v>
      </c>
      <c r="E147" s="117"/>
      <c r="F147" s="117"/>
      <c r="G147" s="117"/>
      <c r="H147" s="117"/>
      <c r="I147" s="117"/>
    </row>
    <row r="148" spans="1:9" s="44" customFormat="1" x14ac:dyDescent="0.25">
      <c r="A148" s="13"/>
      <c r="B148" s="13"/>
      <c r="C148" s="100">
        <v>44</v>
      </c>
      <c r="D148" s="99" t="s">
        <v>59</v>
      </c>
      <c r="E148" s="112">
        <v>681</v>
      </c>
      <c r="F148" s="116">
        <v>531</v>
      </c>
      <c r="G148" s="116">
        <v>700</v>
      </c>
      <c r="H148" s="116">
        <v>710</v>
      </c>
      <c r="I148" s="116">
        <v>720</v>
      </c>
    </row>
    <row r="149" spans="1:9" x14ac:dyDescent="0.25">
      <c r="A149" s="11"/>
      <c r="B149" s="16"/>
      <c r="C149" s="102">
        <v>51</v>
      </c>
      <c r="D149" s="102" t="s">
        <v>98</v>
      </c>
      <c r="E149" s="113"/>
      <c r="F149" s="114"/>
      <c r="G149" s="114"/>
      <c r="H149" s="114"/>
      <c r="I149" s="114"/>
    </row>
    <row r="150" spans="1:9" s="44" customFormat="1" x14ac:dyDescent="0.25">
      <c r="A150" s="13"/>
      <c r="B150" s="13"/>
      <c r="C150" s="105">
        <v>52</v>
      </c>
      <c r="D150" s="106" t="s">
        <v>48</v>
      </c>
      <c r="E150" s="109"/>
      <c r="F150" s="110"/>
      <c r="G150" s="110"/>
      <c r="H150" s="110"/>
      <c r="I150" s="110"/>
    </row>
    <row r="151" spans="1:9" s="45" customFormat="1" ht="25.5" x14ac:dyDescent="0.25">
      <c r="A151" s="12"/>
      <c r="B151" s="12">
        <v>3221</v>
      </c>
      <c r="C151" s="12"/>
      <c r="D151" s="48" t="s">
        <v>68</v>
      </c>
      <c r="E151" s="8">
        <f>SUM(E152:E157)</f>
        <v>8601</v>
      </c>
      <c r="F151" s="8">
        <f t="shared" ref="F151:I151" si="23">SUM(F152:F157)</f>
        <v>5840</v>
      </c>
      <c r="G151" s="8">
        <f t="shared" si="23"/>
        <v>5580</v>
      </c>
      <c r="H151" s="8">
        <f t="shared" si="23"/>
        <v>5600</v>
      </c>
      <c r="I151" s="8">
        <f t="shared" si="23"/>
        <v>5620</v>
      </c>
    </row>
    <row r="152" spans="1:9" x14ac:dyDescent="0.25">
      <c r="A152" s="12"/>
      <c r="B152" s="12"/>
      <c r="C152" s="91">
        <v>11</v>
      </c>
      <c r="D152" s="92" t="s">
        <v>15</v>
      </c>
      <c r="E152" s="115"/>
      <c r="F152" s="121"/>
      <c r="G152" s="121"/>
      <c r="H152" s="121"/>
      <c r="I152" s="121"/>
    </row>
    <row r="153" spans="1:9" x14ac:dyDescent="0.25">
      <c r="A153" s="12"/>
      <c r="B153" s="12"/>
      <c r="C153" s="94">
        <v>31</v>
      </c>
      <c r="D153" s="95" t="s">
        <v>40</v>
      </c>
      <c r="E153" s="119">
        <v>2041</v>
      </c>
      <c r="F153" s="120">
        <v>1195</v>
      </c>
      <c r="G153" s="120">
        <v>1200</v>
      </c>
      <c r="H153" s="120">
        <v>1200</v>
      </c>
      <c r="I153" s="120">
        <v>1200</v>
      </c>
    </row>
    <row r="154" spans="1:9" x14ac:dyDescent="0.25">
      <c r="A154" s="12"/>
      <c r="B154" s="12"/>
      <c r="C154" s="97">
        <v>43</v>
      </c>
      <c r="D154" s="96" t="s">
        <v>70</v>
      </c>
      <c r="E154" s="117">
        <v>3718</v>
      </c>
      <c r="F154" s="117"/>
      <c r="G154" s="117"/>
      <c r="H154" s="117"/>
      <c r="I154" s="117"/>
    </row>
    <row r="155" spans="1:9" x14ac:dyDescent="0.25">
      <c r="A155" s="12"/>
      <c r="B155" s="12"/>
      <c r="C155" s="100">
        <v>44</v>
      </c>
      <c r="D155" s="99" t="s">
        <v>59</v>
      </c>
      <c r="E155" s="112">
        <v>2842</v>
      </c>
      <c r="F155" s="116">
        <v>4645</v>
      </c>
      <c r="G155" s="116">
        <v>4380</v>
      </c>
      <c r="H155" s="116">
        <v>4400</v>
      </c>
      <c r="I155" s="116">
        <v>4420</v>
      </c>
    </row>
    <row r="156" spans="1:9" x14ac:dyDescent="0.25">
      <c r="A156" s="11"/>
      <c r="B156" s="16"/>
      <c r="C156" s="102">
        <v>51</v>
      </c>
      <c r="D156" s="102" t="s">
        <v>98</v>
      </c>
      <c r="E156" s="113"/>
      <c r="F156" s="114"/>
      <c r="G156" s="114"/>
      <c r="H156" s="114"/>
      <c r="I156" s="114"/>
    </row>
    <row r="157" spans="1:9" s="44" customFormat="1" x14ac:dyDescent="0.25">
      <c r="A157" s="13"/>
      <c r="B157" s="13"/>
      <c r="C157" s="105">
        <v>52</v>
      </c>
      <c r="D157" s="106" t="s">
        <v>48</v>
      </c>
      <c r="E157" s="109"/>
      <c r="F157" s="110"/>
      <c r="G157" s="110"/>
      <c r="H157" s="110"/>
      <c r="I157" s="110"/>
    </row>
    <row r="158" spans="1:9" s="45" customFormat="1" x14ac:dyDescent="0.25">
      <c r="A158" s="12"/>
      <c r="B158" s="12">
        <v>3222</v>
      </c>
      <c r="C158" s="12"/>
      <c r="D158" s="48" t="s">
        <v>69</v>
      </c>
      <c r="E158" s="8">
        <f>SUM(E159:E164)</f>
        <v>21766</v>
      </c>
      <c r="F158" s="8">
        <f t="shared" ref="F158:I158" si="24">SUM(F159:F164)</f>
        <v>44462</v>
      </c>
      <c r="G158" s="8">
        <f t="shared" si="24"/>
        <v>44860</v>
      </c>
      <c r="H158" s="8">
        <f t="shared" si="24"/>
        <v>44870</v>
      </c>
      <c r="I158" s="8">
        <f t="shared" si="24"/>
        <v>44895</v>
      </c>
    </row>
    <row r="159" spans="1:9" x14ac:dyDescent="0.25">
      <c r="A159" s="12"/>
      <c r="B159" s="12"/>
      <c r="C159" s="91">
        <v>11</v>
      </c>
      <c r="D159" s="92" t="s">
        <v>15</v>
      </c>
      <c r="E159" s="115"/>
      <c r="F159" s="121"/>
      <c r="G159" s="121">
        <v>150</v>
      </c>
      <c r="H159" s="121">
        <v>150</v>
      </c>
      <c r="I159" s="121">
        <v>150</v>
      </c>
    </row>
    <row r="160" spans="1:9" x14ac:dyDescent="0.25">
      <c r="A160" s="12"/>
      <c r="B160" s="12"/>
      <c r="C160" s="94">
        <v>31</v>
      </c>
      <c r="D160" s="95" t="s">
        <v>40</v>
      </c>
      <c r="E160" s="119"/>
      <c r="F160" s="120"/>
      <c r="G160" s="120"/>
      <c r="H160" s="120"/>
      <c r="I160" s="120"/>
    </row>
    <row r="161" spans="1:9" x14ac:dyDescent="0.25">
      <c r="A161" s="12"/>
      <c r="B161" s="12"/>
      <c r="C161" s="97">
        <v>43</v>
      </c>
      <c r="D161" s="98" t="s">
        <v>70</v>
      </c>
      <c r="E161" s="117">
        <v>20788</v>
      </c>
      <c r="F161" s="118"/>
      <c r="G161" s="118">
        <v>2000</v>
      </c>
      <c r="H161" s="118">
        <v>2000</v>
      </c>
      <c r="I161" s="118">
        <v>2000</v>
      </c>
    </row>
    <row r="162" spans="1:9" x14ac:dyDescent="0.25">
      <c r="A162" s="12"/>
      <c r="B162" s="12"/>
      <c r="C162" s="100">
        <v>44</v>
      </c>
      <c r="D162" s="99" t="s">
        <v>59</v>
      </c>
      <c r="E162" s="112">
        <v>978</v>
      </c>
      <c r="F162" s="116">
        <v>199</v>
      </c>
      <c r="G162" s="116">
        <v>710</v>
      </c>
      <c r="H162" s="116">
        <v>720</v>
      </c>
      <c r="I162" s="116">
        <v>745</v>
      </c>
    </row>
    <row r="163" spans="1:9" x14ac:dyDescent="0.25">
      <c r="A163" s="12"/>
      <c r="B163" s="12"/>
      <c r="C163" s="103">
        <v>51</v>
      </c>
      <c r="D163" s="104" t="s">
        <v>98</v>
      </c>
      <c r="E163" s="114"/>
      <c r="F163" s="114">
        <v>1792</v>
      </c>
      <c r="G163" s="114">
        <v>2000</v>
      </c>
      <c r="H163" s="114">
        <v>2000</v>
      </c>
      <c r="I163" s="114">
        <v>2000</v>
      </c>
    </row>
    <row r="164" spans="1:9" x14ac:dyDescent="0.25">
      <c r="A164" s="12"/>
      <c r="B164" s="12"/>
      <c r="C164" s="105">
        <v>52</v>
      </c>
      <c r="D164" s="106" t="s">
        <v>48</v>
      </c>
      <c r="E164" s="109"/>
      <c r="F164" s="109">
        <v>42471</v>
      </c>
      <c r="G164" s="109">
        <v>40000</v>
      </c>
      <c r="H164" s="109">
        <v>40000</v>
      </c>
      <c r="I164" s="109">
        <v>40000</v>
      </c>
    </row>
    <row r="165" spans="1:9" s="45" customFormat="1" x14ac:dyDescent="0.25">
      <c r="A165" s="12"/>
      <c r="B165" s="12">
        <v>3223</v>
      </c>
      <c r="C165" s="12"/>
      <c r="D165" s="48" t="s">
        <v>71</v>
      </c>
      <c r="E165" s="8">
        <f>SUM(E166:E171)</f>
        <v>10714</v>
      </c>
      <c r="F165" s="8">
        <f t="shared" ref="F165:I165" si="25">SUM(F166:F171)</f>
        <v>12834</v>
      </c>
      <c r="G165" s="8">
        <f t="shared" si="25"/>
        <v>10550</v>
      </c>
      <c r="H165" s="8">
        <f t="shared" si="25"/>
        <v>11000</v>
      </c>
      <c r="I165" s="8">
        <f t="shared" si="25"/>
        <v>11500</v>
      </c>
    </row>
    <row r="166" spans="1:9" x14ac:dyDescent="0.25">
      <c r="A166" s="12"/>
      <c r="B166" s="12"/>
      <c r="C166" s="91">
        <v>11</v>
      </c>
      <c r="D166" s="92" t="s">
        <v>15</v>
      </c>
      <c r="E166" s="115"/>
      <c r="F166" s="121"/>
      <c r="G166" s="121"/>
      <c r="H166" s="121"/>
      <c r="I166" s="121"/>
    </row>
    <row r="167" spans="1:9" x14ac:dyDescent="0.25">
      <c r="A167" s="12"/>
      <c r="B167" s="12"/>
      <c r="C167" s="94">
        <v>31</v>
      </c>
      <c r="D167" s="95" t="s">
        <v>40</v>
      </c>
      <c r="E167" s="119"/>
      <c r="F167" s="120"/>
      <c r="G167" s="120"/>
      <c r="H167" s="120"/>
      <c r="I167" s="120"/>
    </row>
    <row r="168" spans="1:9" x14ac:dyDescent="0.25">
      <c r="A168" s="12"/>
      <c r="B168" s="12"/>
      <c r="C168" s="97">
        <v>43</v>
      </c>
      <c r="D168" s="98" t="s">
        <v>70</v>
      </c>
      <c r="E168" s="117"/>
      <c r="F168" s="118"/>
      <c r="G168" s="118"/>
      <c r="H168" s="118"/>
      <c r="I168" s="118"/>
    </row>
    <row r="169" spans="1:9" s="44" customFormat="1" x14ac:dyDescent="0.25">
      <c r="A169" s="13"/>
      <c r="B169" s="13"/>
      <c r="C169" s="100">
        <v>44</v>
      </c>
      <c r="D169" s="99" t="s">
        <v>59</v>
      </c>
      <c r="E169" s="112">
        <v>10714</v>
      </c>
      <c r="F169" s="116">
        <v>12834</v>
      </c>
      <c r="G169" s="116">
        <v>10550</v>
      </c>
      <c r="H169" s="116">
        <v>11000</v>
      </c>
      <c r="I169" s="116">
        <v>11500</v>
      </c>
    </row>
    <row r="170" spans="1:9" x14ac:dyDescent="0.25">
      <c r="A170" s="12"/>
      <c r="B170" s="12"/>
      <c r="C170" s="103">
        <v>51</v>
      </c>
      <c r="D170" s="104" t="s">
        <v>98</v>
      </c>
      <c r="E170" s="114"/>
      <c r="F170" s="114"/>
      <c r="G170" s="114"/>
      <c r="H170" s="114"/>
      <c r="I170" s="114"/>
    </row>
    <row r="171" spans="1:9" x14ac:dyDescent="0.25">
      <c r="A171" s="12"/>
      <c r="B171" s="12"/>
      <c r="C171" s="105">
        <v>52</v>
      </c>
      <c r="D171" s="106" t="s">
        <v>48</v>
      </c>
      <c r="E171" s="109"/>
      <c r="F171" s="109"/>
      <c r="G171" s="109"/>
      <c r="H171" s="109"/>
      <c r="I171" s="109"/>
    </row>
    <row r="172" spans="1:9" s="45" customFormat="1" ht="25.5" x14ac:dyDescent="0.25">
      <c r="A172" s="12"/>
      <c r="B172" s="12">
        <v>3224</v>
      </c>
      <c r="C172" s="12"/>
      <c r="D172" s="48" t="s">
        <v>72</v>
      </c>
      <c r="E172" s="8">
        <f>SUM(E173:E178)</f>
        <v>1003</v>
      </c>
      <c r="F172" s="8">
        <f t="shared" ref="F172:I172" si="26">SUM(F173:F178)</f>
        <v>2190</v>
      </c>
      <c r="G172" s="8">
        <f t="shared" si="26"/>
        <v>880</v>
      </c>
      <c r="H172" s="8">
        <f t="shared" si="26"/>
        <v>920</v>
      </c>
      <c r="I172" s="8">
        <f t="shared" si="26"/>
        <v>940</v>
      </c>
    </row>
    <row r="173" spans="1:9" x14ac:dyDescent="0.25">
      <c r="A173" s="12"/>
      <c r="B173" s="12"/>
      <c r="C173" s="91">
        <v>11</v>
      </c>
      <c r="D173" s="92" t="s">
        <v>15</v>
      </c>
      <c r="E173" s="115"/>
      <c r="F173" s="121"/>
      <c r="G173" s="121"/>
      <c r="H173" s="121"/>
      <c r="I173" s="121"/>
    </row>
    <row r="174" spans="1:9" x14ac:dyDescent="0.25">
      <c r="A174" s="12"/>
      <c r="B174" s="12"/>
      <c r="C174" s="94">
        <v>31</v>
      </c>
      <c r="D174" s="95" t="s">
        <v>40</v>
      </c>
      <c r="E174" s="119">
        <v>96</v>
      </c>
      <c r="F174" s="120">
        <v>1195</v>
      </c>
      <c r="G174" s="120">
        <v>600</v>
      </c>
      <c r="H174" s="120">
        <v>600</v>
      </c>
      <c r="I174" s="120">
        <v>600</v>
      </c>
    </row>
    <row r="175" spans="1:9" x14ac:dyDescent="0.25">
      <c r="A175" s="12"/>
      <c r="B175" s="12"/>
      <c r="C175" s="97">
        <v>43</v>
      </c>
      <c r="D175" s="96" t="s">
        <v>70</v>
      </c>
      <c r="E175" s="117"/>
      <c r="F175" s="117"/>
      <c r="G175" s="117"/>
      <c r="H175" s="117"/>
      <c r="I175" s="117"/>
    </row>
    <row r="176" spans="1:9" x14ac:dyDescent="0.25">
      <c r="A176" s="12"/>
      <c r="B176" s="12"/>
      <c r="C176" s="100">
        <v>44</v>
      </c>
      <c r="D176" s="99" t="s">
        <v>59</v>
      </c>
      <c r="E176" s="112">
        <v>907</v>
      </c>
      <c r="F176" s="116">
        <v>995</v>
      </c>
      <c r="G176" s="116">
        <v>280</v>
      </c>
      <c r="H176" s="116">
        <v>320</v>
      </c>
      <c r="I176" s="116">
        <v>340</v>
      </c>
    </row>
    <row r="177" spans="1:9" x14ac:dyDescent="0.25">
      <c r="A177" s="11"/>
      <c r="B177" s="16"/>
      <c r="C177" s="102">
        <v>51</v>
      </c>
      <c r="D177" s="102" t="s">
        <v>98</v>
      </c>
      <c r="E177" s="113"/>
      <c r="F177" s="114"/>
      <c r="G177" s="114"/>
      <c r="H177" s="114"/>
      <c r="I177" s="114"/>
    </row>
    <row r="178" spans="1:9" s="44" customFormat="1" x14ac:dyDescent="0.25">
      <c r="A178" s="13"/>
      <c r="B178" s="13"/>
      <c r="C178" s="105">
        <v>52</v>
      </c>
      <c r="D178" s="106" t="s">
        <v>48</v>
      </c>
      <c r="E178" s="109"/>
      <c r="F178" s="110"/>
      <c r="G178" s="110"/>
      <c r="H178" s="110"/>
      <c r="I178" s="110"/>
    </row>
    <row r="179" spans="1:9" s="45" customFormat="1" x14ac:dyDescent="0.25">
      <c r="A179" s="12"/>
      <c r="B179" s="12">
        <v>3225</v>
      </c>
      <c r="C179" s="12"/>
      <c r="D179" s="48" t="s">
        <v>73</v>
      </c>
      <c r="E179" s="8">
        <f>SUM(E180:E185)</f>
        <v>808</v>
      </c>
      <c r="F179" s="8">
        <f t="shared" ref="F179:I179" si="27">SUM(F180:F185)</f>
        <v>796</v>
      </c>
      <c r="G179" s="8">
        <f t="shared" si="27"/>
        <v>400</v>
      </c>
      <c r="H179" s="8">
        <f t="shared" si="27"/>
        <v>400</v>
      </c>
      <c r="I179" s="8">
        <f t="shared" si="27"/>
        <v>400</v>
      </c>
    </row>
    <row r="180" spans="1:9" x14ac:dyDescent="0.25">
      <c r="A180" s="12"/>
      <c r="B180" s="12"/>
      <c r="C180" s="91">
        <v>11</v>
      </c>
      <c r="D180" s="92" t="s">
        <v>15</v>
      </c>
      <c r="E180" s="115"/>
      <c r="F180" s="121"/>
      <c r="G180" s="121"/>
      <c r="H180" s="121"/>
      <c r="I180" s="121"/>
    </row>
    <row r="181" spans="1:9" x14ac:dyDescent="0.25">
      <c r="A181" s="12"/>
      <c r="B181" s="12"/>
      <c r="C181" s="94">
        <v>31</v>
      </c>
      <c r="D181" s="95" t="s">
        <v>40</v>
      </c>
      <c r="E181" s="119"/>
      <c r="F181" s="120"/>
      <c r="G181" s="120"/>
      <c r="H181" s="120"/>
      <c r="I181" s="120"/>
    </row>
    <row r="182" spans="1:9" x14ac:dyDescent="0.25">
      <c r="A182" s="12"/>
      <c r="B182" s="12"/>
      <c r="C182" s="97">
        <v>43</v>
      </c>
      <c r="D182" s="96" t="s">
        <v>70</v>
      </c>
      <c r="E182" s="117"/>
      <c r="F182" s="117"/>
      <c r="G182" s="117"/>
      <c r="H182" s="117"/>
      <c r="I182" s="117"/>
    </row>
    <row r="183" spans="1:9" x14ac:dyDescent="0.25">
      <c r="A183" s="12"/>
      <c r="B183" s="12"/>
      <c r="C183" s="100">
        <v>44</v>
      </c>
      <c r="D183" s="99" t="s">
        <v>59</v>
      </c>
      <c r="E183" s="112">
        <v>808</v>
      </c>
      <c r="F183" s="116">
        <v>796</v>
      </c>
      <c r="G183" s="116">
        <v>400</v>
      </c>
      <c r="H183" s="116">
        <v>400</v>
      </c>
      <c r="I183" s="116">
        <v>400</v>
      </c>
    </row>
    <row r="184" spans="1:9" x14ac:dyDescent="0.25">
      <c r="A184" s="11"/>
      <c r="B184" s="16"/>
      <c r="C184" s="102">
        <v>51</v>
      </c>
      <c r="D184" s="102" t="s">
        <v>98</v>
      </c>
      <c r="E184" s="113"/>
      <c r="F184" s="114"/>
      <c r="G184" s="114"/>
      <c r="H184" s="114"/>
      <c r="I184" s="114"/>
    </row>
    <row r="185" spans="1:9" s="44" customFormat="1" x14ac:dyDescent="0.25">
      <c r="A185" s="13"/>
      <c r="B185" s="13"/>
      <c r="C185" s="105">
        <v>52</v>
      </c>
      <c r="D185" s="106" t="s">
        <v>48</v>
      </c>
      <c r="E185" s="109"/>
      <c r="F185" s="110"/>
      <c r="G185" s="110"/>
      <c r="H185" s="110"/>
      <c r="I185" s="110"/>
    </row>
    <row r="186" spans="1:9" s="45" customFormat="1" ht="25.5" x14ac:dyDescent="0.25">
      <c r="A186" s="12"/>
      <c r="B186" s="12">
        <v>3227</v>
      </c>
      <c r="C186" s="12"/>
      <c r="D186" s="48" t="s">
        <v>74</v>
      </c>
      <c r="E186" s="8">
        <f>SUM(E187:E192)</f>
        <v>0</v>
      </c>
      <c r="F186" s="8">
        <f t="shared" ref="F186:I186" si="28">SUM(F187:F192)</f>
        <v>0</v>
      </c>
      <c r="G186" s="8">
        <f t="shared" si="28"/>
        <v>180</v>
      </c>
      <c r="H186" s="8">
        <f t="shared" si="28"/>
        <v>200</v>
      </c>
      <c r="I186" s="8">
        <f t="shared" si="28"/>
        <v>220</v>
      </c>
    </row>
    <row r="187" spans="1:9" x14ac:dyDescent="0.25">
      <c r="A187" s="12"/>
      <c r="B187" s="12"/>
      <c r="C187" s="91">
        <v>11</v>
      </c>
      <c r="D187" s="92" t="s">
        <v>15</v>
      </c>
      <c r="E187" s="115"/>
      <c r="F187" s="121"/>
      <c r="G187" s="121"/>
      <c r="H187" s="121"/>
      <c r="I187" s="121"/>
    </row>
    <row r="188" spans="1:9" x14ac:dyDescent="0.25">
      <c r="A188" s="12"/>
      <c r="B188" s="12"/>
      <c r="C188" s="94">
        <v>31</v>
      </c>
      <c r="D188" s="95" t="s">
        <v>40</v>
      </c>
      <c r="E188" s="119"/>
      <c r="F188" s="120"/>
      <c r="G188" s="120"/>
      <c r="H188" s="120"/>
      <c r="I188" s="120"/>
    </row>
    <row r="189" spans="1:9" x14ac:dyDescent="0.25">
      <c r="A189" s="12"/>
      <c r="B189" s="12"/>
      <c r="C189" s="97">
        <v>43</v>
      </c>
      <c r="D189" s="96" t="s">
        <v>70</v>
      </c>
      <c r="E189" s="117"/>
      <c r="F189" s="117"/>
      <c r="G189" s="117"/>
      <c r="H189" s="117"/>
      <c r="I189" s="117"/>
    </row>
    <row r="190" spans="1:9" x14ac:dyDescent="0.25">
      <c r="A190" s="12"/>
      <c r="B190" s="12"/>
      <c r="C190" s="100">
        <v>44</v>
      </c>
      <c r="D190" s="99" t="s">
        <v>59</v>
      </c>
      <c r="E190" s="112"/>
      <c r="F190" s="116"/>
      <c r="G190" s="116">
        <v>180</v>
      </c>
      <c r="H190" s="116">
        <v>200</v>
      </c>
      <c r="I190" s="116">
        <v>220</v>
      </c>
    </row>
    <row r="191" spans="1:9" x14ac:dyDescent="0.25">
      <c r="A191" s="11"/>
      <c r="B191" s="16"/>
      <c r="C191" s="102">
        <v>51</v>
      </c>
      <c r="D191" s="102" t="s">
        <v>98</v>
      </c>
      <c r="E191" s="113"/>
      <c r="F191" s="114"/>
      <c r="G191" s="114"/>
      <c r="H191" s="114"/>
      <c r="I191" s="114"/>
    </row>
    <row r="192" spans="1:9" s="44" customFormat="1" x14ac:dyDescent="0.25">
      <c r="A192" s="13"/>
      <c r="B192" s="13"/>
      <c r="C192" s="105">
        <v>52</v>
      </c>
      <c r="D192" s="106" t="s">
        <v>48</v>
      </c>
      <c r="E192" s="109"/>
      <c r="F192" s="110"/>
      <c r="G192" s="110"/>
      <c r="H192" s="110"/>
      <c r="I192" s="110"/>
    </row>
    <row r="193" spans="1:9" s="45" customFormat="1" ht="25.5" x14ac:dyDescent="0.25">
      <c r="A193" s="12"/>
      <c r="B193" s="12">
        <v>3231</v>
      </c>
      <c r="C193" s="12"/>
      <c r="D193" s="48" t="s">
        <v>75</v>
      </c>
      <c r="E193" s="8">
        <f>SUM(E194:E199)</f>
        <v>1800</v>
      </c>
      <c r="F193" s="8">
        <f t="shared" ref="F193:I193" si="29">SUM(F194:F199)</f>
        <v>1686</v>
      </c>
      <c r="G193" s="8">
        <f t="shared" si="29"/>
        <v>1720</v>
      </c>
      <c r="H193" s="8">
        <f t="shared" si="29"/>
        <v>1730</v>
      </c>
      <c r="I193" s="8">
        <f t="shared" si="29"/>
        <v>1760</v>
      </c>
    </row>
    <row r="194" spans="1:9" x14ac:dyDescent="0.25">
      <c r="A194" s="12"/>
      <c r="B194" s="12"/>
      <c r="C194" s="91">
        <v>11</v>
      </c>
      <c r="D194" s="92" t="s">
        <v>15</v>
      </c>
      <c r="E194" s="115"/>
      <c r="F194" s="121"/>
      <c r="G194" s="121"/>
      <c r="H194" s="121"/>
      <c r="I194" s="121"/>
    </row>
    <row r="195" spans="1:9" x14ac:dyDescent="0.25">
      <c r="A195" s="12"/>
      <c r="B195" s="12"/>
      <c r="C195" s="94">
        <v>31</v>
      </c>
      <c r="D195" s="95" t="s">
        <v>40</v>
      </c>
      <c r="E195" s="119"/>
      <c r="F195" s="120"/>
      <c r="G195" s="120"/>
      <c r="H195" s="120"/>
      <c r="I195" s="120"/>
    </row>
    <row r="196" spans="1:9" x14ac:dyDescent="0.25">
      <c r="A196" s="12"/>
      <c r="B196" s="12"/>
      <c r="C196" s="97">
        <v>43</v>
      </c>
      <c r="D196" s="96" t="s">
        <v>70</v>
      </c>
      <c r="E196" s="117"/>
      <c r="F196" s="117"/>
      <c r="G196" s="117">
        <v>530</v>
      </c>
      <c r="H196" s="117">
        <v>530</v>
      </c>
      <c r="I196" s="117">
        <v>530</v>
      </c>
    </row>
    <row r="197" spans="1:9" x14ac:dyDescent="0.25">
      <c r="A197" s="12"/>
      <c r="B197" s="12"/>
      <c r="C197" s="100">
        <v>44</v>
      </c>
      <c r="D197" s="99" t="s">
        <v>59</v>
      </c>
      <c r="E197" s="112">
        <v>1800</v>
      </c>
      <c r="F197" s="116">
        <v>1686</v>
      </c>
      <c r="G197" s="116">
        <v>1190</v>
      </c>
      <c r="H197" s="116">
        <v>1200</v>
      </c>
      <c r="I197" s="116">
        <v>1230</v>
      </c>
    </row>
    <row r="198" spans="1:9" x14ac:dyDescent="0.25">
      <c r="A198" s="11"/>
      <c r="B198" s="16"/>
      <c r="C198" s="102">
        <v>51</v>
      </c>
      <c r="D198" s="102" t="s">
        <v>98</v>
      </c>
      <c r="E198" s="113"/>
      <c r="F198" s="114"/>
      <c r="G198" s="114"/>
      <c r="H198" s="114"/>
      <c r="I198" s="114"/>
    </row>
    <row r="199" spans="1:9" s="44" customFormat="1" x14ac:dyDescent="0.25">
      <c r="A199" s="13"/>
      <c r="B199" s="13"/>
      <c r="C199" s="105">
        <v>52</v>
      </c>
      <c r="D199" s="106" t="s">
        <v>48</v>
      </c>
      <c r="E199" s="109"/>
      <c r="F199" s="110"/>
      <c r="G199" s="110"/>
      <c r="H199" s="110"/>
      <c r="I199" s="110"/>
    </row>
    <row r="200" spans="1:9" s="45" customFormat="1" ht="25.5" x14ac:dyDescent="0.25">
      <c r="A200" s="12"/>
      <c r="B200" s="12">
        <v>3232</v>
      </c>
      <c r="C200" s="12"/>
      <c r="D200" s="48" t="s">
        <v>76</v>
      </c>
      <c r="E200" s="8">
        <f>SUM(E201:E206)</f>
        <v>5683</v>
      </c>
      <c r="F200" s="8">
        <f t="shared" ref="F200:I200" si="30">SUM(F201:F206)</f>
        <v>5425</v>
      </c>
      <c r="G200" s="8">
        <f t="shared" si="30"/>
        <v>1900</v>
      </c>
      <c r="H200" s="8">
        <f t="shared" si="30"/>
        <v>1950</v>
      </c>
      <c r="I200" s="8">
        <f t="shared" si="30"/>
        <v>2000</v>
      </c>
    </row>
    <row r="201" spans="1:9" x14ac:dyDescent="0.25">
      <c r="A201" s="12"/>
      <c r="B201" s="12"/>
      <c r="C201" s="91">
        <v>11</v>
      </c>
      <c r="D201" s="92" t="s">
        <v>15</v>
      </c>
      <c r="E201" s="115"/>
      <c r="F201" s="121"/>
      <c r="G201" s="121"/>
      <c r="H201" s="121"/>
      <c r="I201" s="121"/>
    </row>
    <row r="202" spans="1:9" x14ac:dyDescent="0.25">
      <c r="A202" s="12"/>
      <c r="B202" s="12"/>
      <c r="C202" s="94">
        <v>31</v>
      </c>
      <c r="D202" s="95" t="s">
        <v>40</v>
      </c>
      <c r="E202" s="119">
        <v>391</v>
      </c>
      <c r="F202" s="120">
        <v>780</v>
      </c>
      <c r="G202" s="120">
        <v>650</v>
      </c>
      <c r="H202" s="120">
        <v>650</v>
      </c>
      <c r="I202" s="120">
        <v>650</v>
      </c>
    </row>
    <row r="203" spans="1:9" x14ac:dyDescent="0.25">
      <c r="A203" s="12"/>
      <c r="B203" s="12"/>
      <c r="C203" s="97">
        <v>43</v>
      </c>
      <c r="D203" s="96" t="s">
        <v>70</v>
      </c>
      <c r="E203" s="117"/>
      <c r="F203" s="117"/>
      <c r="G203" s="117">
        <v>500</v>
      </c>
      <c r="H203" s="117">
        <v>500</v>
      </c>
      <c r="I203" s="117">
        <v>500</v>
      </c>
    </row>
    <row r="204" spans="1:9" x14ac:dyDescent="0.25">
      <c r="A204" s="12"/>
      <c r="B204" s="12"/>
      <c r="C204" s="100">
        <v>44</v>
      </c>
      <c r="D204" s="99" t="s">
        <v>59</v>
      </c>
      <c r="E204" s="112">
        <v>5292</v>
      </c>
      <c r="F204" s="116">
        <v>4645</v>
      </c>
      <c r="G204" s="116">
        <v>750</v>
      </c>
      <c r="H204" s="116">
        <v>800</v>
      </c>
      <c r="I204" s="116">
        <v>850</v>
      </c>
    </row>
    <row r="205" spans="1:9" x14ac:dyDescent="0.25">
      <c r="A205" s="11"/>
      <c r="B205" s="16"/>
      <c r="C205" s="102">
        <v>51</v>
      </c>
      <c r="D205" s="102" t="s">
        <v>98</v>
      </c>
      <c r="E205" s="113"/>
      <c r="F205" s="114"/>
      <c r="G205" s="114"/>
      <c r="H205" s="114"/>
      <c r="I205" s="114"/>
    </row>
    <row r="206" spans="1:9" s="44" customFormat="1" x14ac:dyDescent="0.25">
      <c r="A206" s="13"/>
      <c r="B206" s="13"/>
      <c r="C206" s="105">
        <v>52</v>
      </c>
      <c r="D206" s="106" t="s">
        <v>48</v>
      </c>
      <c r="E206" s="109"/>
      <c r="F206" s="110"/>
      <c r="G206" s="110"/>
      <c r="H206" s="110"/>
      <c r="I206" s="110"/>
    </row>
    <row r="207" spans="1:9" s="45" customFormat="1" x14ac:dyDescent="0.25">
      <c r="A207" s="12"/>
      <c r="B207" s="12">
        <v>3234</v>
      </c>
      <c r="C207" s="12"/>
      <c r="D207" s="48" t="s">
        <v>77</v>
      </c>
      <c r="E207" s="8">
        <f>SUM(E208:E213)</f>
        <v>2134</v>
      </c>
      <c r="F207" s="8">
        <f t="shared" ref="F207:I207" si="31">SUM(F208:F213)</f>
        <v>1540</v>
      </c>
      <c r="G207" s="8">
        <f t="shared" si="31"/>
        <v>2020</v>
      </c>
      <c r="H207" s="8">
        <f t="shared" si="31"/>
        <v>2090</v>
      </c>
      <c r="I207" s="8">
        <f t="shared" si="31"/>
        <v>2160</v>
      </c>
    </row>
    <row r="208" spans="1:9" x14ac:dyDescent="0.25">
      <c r="A208" s="12"/>
      <c r="B208" s="12"/>
      <c r="C208" s="91">
        <v>11</v>
      </c>
      <c r="D208" s="92" t="s">
        <v>15</v>
      </c>
      <c r="E208" s="115"/>
      <c r="F208" s="121"/>
      <c r="G208" s="121"/>
      <c r="H208" s="121"/>
      <c r="I208" s="121"/>
    </row>
    <row r="209" spans="1:9" x14ac:dyDescent="0.25">
      <c r="A209" s="12"/>
      <c r="B209" s="12"/>
      <c r="C209" s="94">
        <v>31</v>
      </c>
      <c r="D209" s="95" t="s">
        <v>40</v>
      </c>
      <c r="E209" s="119"/>
      <c r="F209" s="120"/>
      <c r="G209" s="120"/>
      <c r="H209" s="120"/>
      <c r="I209" s="120"/>
    </row>
    <row r="210" spans="1:9" x14ac:dyDescent="0.25">
      <c r="A210" s="12"/>
      <c r="B210" s="12"/>
      <c r="C210" s="97">
        <v>43</v>
      </c>
      <c r="D210" s="96" t="s">
        <v>70</v>
      </c>
      <c r="E210" s="117"/>
      <c r="F210" s="117"/>
      <c r="G210" s="117"/>
      <c r="H210" s="117"/>
      <c r="I210" s="117"/>
    </row>
    <row r="211" spans="1:9" x14ac:dyDescent="0.25">
      <c r="A211" s="12"/>
      <c r="B211" s="12"/>
      <c r="C211" s="100">
        <v>44</v>
      </c>
      <c r="D211" s="99" t="s">
        <v>59</v>
      </c>
      <c r="E211" s="112">
        <v>2134</v>
      </c>
      <c r="F211" s="116">
        <v>1540</v>
      </c>
      <c r="G211" s="116">
        <v>2020</v>
      </c>
      <c r="H211" s="116">
        <v>2090</v>
      </c>
      <c r="I211" s="116">
        <v>2160</v>
      </c>
    </row>
    <row r="212" spans="1:9" x14ac:dyDescent="0.25">
      <c r="A212" s="11"/>
      <c r="B212" s="16"/>
      <c r="C212" s="102">
        <v>51</v>
      </c>
      <c r="D212" s="102" t="s">
        <v>98</v>
      </c>
      <c r="E212" s="113"/>
      <c r="F212" s="114"/>
      <c r="G212" s="114"/>
      <c r="H212" s="114"/>
      <c r="I212" s="114"/>
    </row>
    <row r="213" spans="1:9" s="44" customFormat="1" x14ac:dyDescent="0.25">
      <c r="A213" s="13"/>
      <c r="B213" s="13"/>
      <c r="C213" s="105">
        <v>52</v>
      </c>
      <c r="D213" s="106" t="s">
        <v>48</v>
      </c>
      <c r="E213" s="109"/>
      <c r="F213" s="110"/>
      <c r="G213" s="110"/>
      <c r="H213" s="110"/>
      <c r="I213" s="110"/>
    </row>
    <row r="214" spans="1:9" s="45" customFormat="1" x14ac:dyDescent="0.25">
      <c r="A214" s="12"/>
      <c r="B214" s="12">
        <v>3235</v>
      </c>
      <c r="C214" s="12"/>
      <c r="D214" s="48" t="s">
        <v>78</v>
      </c>
      <c r="E214" s="8">
        <f>SUM(E215:E220)</f>
        <v>1811</v>
      </c>
      <c r="F214" s="8">
        <f>SUM(F215:F220)</f>
        <v>995</v>
      </c>
      <c r="G214" s="8">
        <f>SUM(G215:G220)</f>
        <v>1450</v>
      </c>
      <c r="H214" s="8">
        <f>SUM(H215:H220)</f>
        <v>1500</v>
      </c>
      <c r="I214" s="8">
        <f>SUM(I215:I220)</f>
        <v>1550</v>
      </c>
    </row>
    <row r="215" spans="1:9" x14ac:dyDescent="0.25">
      <c r="A215" s="12"/>
      <c r="B215" s="12"/>
      <c r="C215" s="91">
        <v>11</v>
      </c>
      <c r="D215" s="92" t="s">
        <v>15</v>
      </c>
      <c r="E215" s="115"/>
      <c r="F215" s="121"/>
      <c r="G215" s="121"/>
      <c r="H215" s="121"/>
      <c r="I215" s="121"/>
    </row>
    <row r="216" spans="1:9" x14ac:dyDescent="0.25">
      <c r="A216" s="12"/>
      <c r="B216" s="12"/>
      <c r="C216" s="94">
        <v>31</v>
      </c>
      <c r="D216" s="95" t="s">
        <v>40</v>
      </c>
      <c r="E216" s="119"/>
      <c r="F216" s="120"/>
      <c r="G216" s="120"/>
      <c r="H216" s="120"/>
      <c r="I216" s="120"/>
    </row>
    <row r="217" spans="1:9" x14ac:dyDescent="0.25">
      <c r="A217" s="12"/>
      <c r="B217" s="12"/>
      <c r="C217" s="97">
        <v>43</v>
      </c>
      <c r="D217" s="96" t="s">
        <v>70</v>
      </c>
      <c r="E217" s="117"/>
      <c r="F217" s="117"/>
      <c r="G217" s="117"/>
      <c r="H217" s="117"/>
      <c r="I217" s="117"/>
    </row>
    <row r="218" spans="1:9" x14ac:dyDescent="0.25">
      <c r="A218" s="12"/>
      <c r="B218" s="12"/>
      <c r="C218" s="100">
        <v>44</v>
      </c>
      <c r="D218" s="99" t="s">
        <v>59</v>
      </c>
      <c r="E218" s="112">
        <v>1811</v>
      </c>
      <c r="F218" s="116">
        <v>995</v>
      </c>
      <c r="G218" s="116">
        <v>1450</v>
      </c>
      <c r="H218" s="116">
        <v>1500</v>
      </c>
      <c r="I218" s="116">
        <v>1550</v>
      </c>
    </row>
    <row r="219" spans="1:9" x14ac:dyDescent="0.25">
      <c r="A219" s="11"/>
      <c r="B219" s="16"/>
      <c r="C219" s="102">
        <v>51</v>
      </c>
      <c r="D219" s="102" t="s">
        <v>98</v>
      </c>
      <c r="E219" s="113"/>
      <c r="F219" s="114"/>
      <c r="G219" s="114"/>
      <c r="H219" s="114"/>
      <c r="I219" s="114"/>
    </row>
    <row r="220" spans="1:9" s="44" customFormat="1" x14ac:dyDescent="0.25">
      <c r="A220" s="13"/>
      <c r="B220" s="13"/>
      <c r="C220" s="105">
        <v>52</v>
      </c>
      <c r="D220" s="106" t="s">
        <v>48</v>
      </c>
      <c r="E220" s="109"/>
      <c r="F220" s="110"/>
      <c r="G220" s="110"/>
      <c r="H220" s="110"/>
      <c r="I220" s="110"/>
    </row>
    <row r="221" spans="1:9" s="45" customFormat="1" ht="25.5" x14ac:dyDescent="0.25">
      <c r="A221" s="12"/>
      <c r="B221" s="12">
        <v>3236</v>
      </c>
      <c r="C221" s="12"/>
      <c r="D221" s="48" t="s">
        <v>79</v>
      </c>
      <c r="E221" s="8">
        <f>SUM(E222:E227)</f>
        <v>2333</v>
      </c>
      <c r="F221" s="8">
        <f t="shared" ref="F221:I221" si="32">SUM(F222:F227)</f>
        <v>664</v>
      </c>
      <c r="G221" s="8">
        <f t="shared" si="32"/>
        <v>1270</v>
      </c>
      <c r="H221" s="8">
        <f t="shared" si="32"/>
        <v>1300</v>
      </c>
      <c r="I221" s="8">
        <f t="shared" si="32"/>
        <v>1320</v>
      </c>
    </row>
    <row r="222" spans="1:9" x14ac:dyDescent="0.25">
      <c r="A222" s="12"/>
      <c r="B222" s="12"/>
      <c r="C222" s="91">
        <v>11</v>
      </c>
      <c r="D222" s="92" t="s">
        <v>15</v>
      </c>
      <c r="E222" s="115"/>
      <c r="F222" s="121"/>
      <c r="G222" s="121"/>
      <c r="H222" s="121"/>
      <c r="I222" s="121"/>
    </row>
    <row r="223" spans="1:9" x14ac:dyDescent="0.25">
      <c r="A223" s="12"/>
      <c r="B223" s="12"/>
      <c r="C223" s="94">
        <v>31</v>
      </c>
      <c r="D223" s="95" t="s">
        <v>40</v>
      </c>
      <c r="E223" s="119"/>
      <c r="F223" s="120"/>
      <c r="G223" s="120"/>
      <c r="H223" s="120"/>
      <c r="I223" s="120"/>
    </row>
    <row r="224" spans="1:9" x14ac:dyDescent="0.25">
      <c r="A224" s="12"/>
      <c r="B224" s="12"/>
      <c r="C224" s="97">
        <v>43</v>
      </c>
      <c r="D224" s="96" t="s">
        <v>70</v>
      </c>
      <c r="E224" s="117"/>
      <c r="F224" s="117"/>
      <c r="G224" s="117"/>
      <c r="H224" s="117"/>
      <c r="I224" s="117"/>
    </row>
    <row r="225" spans="1:9" x14ac:dyDescent="0.25">
      <c r="A225" s="12"/>
      <c r="B225" s="12"/>
      <c r="C225" s="100">
        <v>44</v>
      </c>
      <c r="D225" s="99" t="s">
        <v>59</v>
      </c>
      <c r="E225" s="112">
        <v>1590</v>
      </c>
      <c r="F225" s="116">
        <v>664</v>
      </c>
      <c r="G225" s="116">
        <v>1270</v>
      </c>
      <c r="H225" s="116">
        <v>1300</v>
      </c>
      <c r="I225" s="116">
        <v>1320</v>
      </c>
    </row>
    <row r="226" spans="1:9" x14ac:dyDescent="0.25">
      <c r="A226" s="11"/>
      <c r="B226" s="16"/>
      <c r="C226" s="102">
        <v>51</v>
      </c>
      <c r="D226" s="102" t="s">
        <v>98</v>
      </c>
      <c r="E226" s="113"/>
      <c r="F226" s="114"/>
      <c r="G226" s="114"/>
      <c r="H226" s="114"/>
      <c r="I226" s="114"/>
    </row>
    <row r="227" spans="1:9" s="44" customFormat="1" x14ac:dyDescent="0.25">
      <c r="A227" s="13"/>
      <c r="B227" s="13"/>
      <c r="C227" s="105">
        <v>52</v>
      </c>
      <c r="D227" s="106" t="s">
        <v>48</v>
      </c>
      <c r="E227" s="109">
        <v>743</v>
      </c>
      <c r="F227" s="110"/>
      <c r="G227" s="110"/>
      <c r="H227" s="110"/>
      <c r="I227" s="110"/>
    </row>
    <row r="228" spans="1:9" s="45" customFormat="1" ht="25.5" x14ac:dyDescent="0.25">
      <c r="A228" s="12"/>
      <c r="B228" s="12">
        <v>3237</v>
      </c>
      <c r="C228" s="12"/>
      <c r="D228" s="48" t="s">
        <v>80</v>
      </c>
      <c r="E228" s="8">
        <f>SUM(E229:E234)</f>
        <v>1953</v>
      </c>
      <c r="F228" s="8">
        <f t="shared" ref="F228:I228" si="33">SUM(F229:F234)</f>
        <v>730</v>
      </c>
      <c r="G228" s="8">
        <f t="shared" si="33"/>
        <v>1275</v>
      </c>
      <c r="H228" s="8">
        <f t="shared" si="33"/>
        <v>1275</v>
      </c>
      <c r="I228" s="8">
        <f t="shared" si="33"/>
        <v>1275</v>
      </c>
    </row>
    <row r="229" spans="1:9" x14ac:dyDescent="0.25">
      <c r="A229" s="12"/>
      <c r="B229" s="12"/>
      <c r="C229" s="91">
        <v>11</v>
      </c>
      <c r="D229" s="92" t="s">
        <v>15</v>
      </c>
      <c r="E229" s="115"/>
      <c r="F229" s="121"/>
      <c r="G229" s="121">
        <v>125</v>
      </c>
      <c r="H229" s="121">
        <v>125</v>
      </c>
      <c r="I229" s="121">
        <v>125</v>
      </c>
    </row>
    <row r="230" spans="1:9" x14ac:dyDescent="0.25">
      <c r="A230" s="12"/>
      <c r="B230" s="12"/>
      <c r="C230" s="94">
        <v>31</v>
      </c>
      <c r="D230" s="95" t="s">
        <v>40</v>
      </c>
      <c r="E230" s="119">
        <v>1516</v>
      </c>
      <c r="F230" s="120">
        <v>597</v>
      </c>
      <c r="G230" s="120">
        <v>1000</v>
      </c>
      <c r="H230" s="120">
        <v>1000</v>
      </c>
      <c r="I230" s="120">
        <v>1000</v>
      </c>
    </row>
    <row r="231" spans="1:9" x14ac:dyDescent="0.25">
      <c r="A231" s="12"/>
      <c r="B231" s="12"/>
      <c r="C231" s="97">
        <v>43</v>
      </c>
      <c r="D231" s="96" t="s">
        <v>70</v>
      </c>
      <c r="E231" s="117"/>
      <c r="F231" s="117"/>
      <c r="G231" s="117"/>
      <c r="H231" s="117"/>
      <c r="I231" s="117"/>
    </row>
    <row r="232" spans="1:9" x14ac:dyDescent="0.25">
      <c r="A232" s="12"/>
      <c r="B232" s="12"/>
      <c r="C232" s="100">
        <v>44</v>
      </c>
      <c r="D232" s="99" t="s">
        <v>59</v>
      </c>
      <c r="E232" s="112">
        <v>437</v>
      </c>
      <c r="F232" s="116">
        <v>133</v>
      </c>
      <c r="G232" s="116">
        <v>150</v>
      </c>
      <c r="H232" s="116">
        <v>150</v>
      </c>
      <c r="I232" s="116">
        <v>150</v>
      </c>
    </row>
    <row r="233" spans="1:9" x14ac:dyDescent="0.25">
      <c r="A233" s="11"/>
      <c r="B233" s="16"/>
      <c r="C233" s="102">
        <v>51</v>
      </c>
      <c r="D233" s="102" t="s">
        <v>98</v>
      </c>
      <c r="E233" s="113"/>
      <c r="F233" s="114"/>
      <c r="G233" s="114"/>
      <c r="H233" s="114"/>
      <c r="I233" s="114"/>
    </row>
    <row r="234" spans="1:9" s="44" customFormat="1" x14ac:dyDescent="0.25">
      <c r="A234" s="13"/>
      <c r="B234" s="13"/>
      <c r="C234" s="105">
        <v>52</v>
      </c>
      <c r="D234" s="106" t="s">
        <v>48</v>
      </c>
      <c r="E234" s="109"/>
      <c r="F234" s="110"/>
      <c r="G234" s="110"/>
      <c r="H234" s="110"/>
      <c r="I234" s="110"/>
    </row>
    <row r="235" spans="1:9" s="45" customFormat="1" x14ac:dyDescent="0.25">
      <c r="A235" s="12"/>
      <c r="B235" s="12">
        <v>3238</v>
      </c>
      <c r="C235" s="12"/>
      <c r="D235" s="48" t="s">
        <v>81</v>
      </c>
      <c r="E235" s="8">
        <f>SUM(E236:E241)</f>
        <v>1661</v>
      </c>
      <c r="F235" s="8">
        <f t="shared" ref="F235:I235" si="34">SUM(F236:F241)</f>
        <v>1195</v>
      </c>
      <c r="G235" s="8">
        <f t="shared" si="34"/>
        <v>1400</v>
      </c>
      <c r="H235" s="8">
        <f t="shared" si="34"/>
        <v>1400</v>
      </c>
      <c r="I235" s="8">
        <f t="shared" si="34"/>
        <v>1400</v>
      </c>
    </row>
    <row r="236" spans="1:9" x14ac:dyDescent="0.25">
      <c r="A236" s="12"/>
      <c r="B236" s="12"/>
      <c r="C236" s="91">
        <v>11</v>
      </c>
      <c r="D236" s="92" t="s">
        <v>15</v>
      </c>
      <c r="E236" s="115"/>
      <c r="F236" s="121"/>
      <c r="G236" s="121"/>
      <c r="H236" s="121"/>
      <c r="I236" s="121"/>
    </row>
    <row r="237" spans="1:9" x14ac:dyDescent="0.25">
      <c r="A237" s="12"/>
      <c r="B237" s="12"/>
      <c r="C237" s="94">
        <v>31</v>
      </c>
      <c r="D237" s="95" t="s">
        <v>40</v>
      </c>
      <c r="E237" s="119"/>
      <c r="F237" s="120"/>
      <c r="G237" s="120"/>
      <c r="H237" s="120"/>
      <c r="I237" s="120"/>
    </row>
    <row r="238" spans="1:9" x14ac:dyDescent="0.25">
      <c r="A238" s="12"/>
      <c r="B238" s="12"/>
      <c r="C238" s="97">
        <v>43</v>
      </c>
      <c r="D238" s="96" t="s">
        <v>70</v>
      </c>
      <c r="E238" s="117"/>
      <c r="F238" s="117"/>
      <c r="G238" s="117"/>
      <c r="H238" s="117"/>
      <c r="I238" s="117"/>
    </row>
    <row r="239" spans="1:9" x14ac:dyDescent="0.25">
      <c r="A239" s="12"/>
      <c r="B239" s="12"/>
      <c r="C239" s="100">
        <v>44</v>
      </c>
      <c r="D239" s="99" t="s">
        <v>59</v>
      </c>
      <c r="E239" s="112">
        <v>1661</v>
      </c>
      <c r="F239" s="116">
        <v>1195</v>
      </c>
      <c r="G239" s="116">
        <v>1400</v>
      </c>
      <c r="H239" s="116">
        <v>1400</v>
      </c>
      <c r="I239" s="116">
        <v>1400</v>
      </c>
    </row>
    <row r="240" spans="1:9" x14ac:dyDescent="0.25">
      <c r="A240" s="11"/>
      <c r="B240" s="16"/>
      <c r="C240" s="102">
        <v>51</v>
      </c>
      <c r="D240" s="102" t="s">
        <v>98</v>
      </c>
      <c r="E240" s="113"/>
      <c r="F240" s="114"/>
      <c r="G240" s="114"/>
      <c r="H240" s="114"/>
      <c r="I240" s="114"/>
    </row>
    <row r="241" spans="1:9" s="44" customFormat="1" x14ac:dyDescent="0.25">
      <c r="A241" s="13"/>
      <c r="B241" s="13"/>
      <c r="C241" s="105">
        <v>52</v>
      </c>
      <c r="D241" s="106" t="s">
        <v>48</v>
      </c>
      <c r="E241" s="109"/>
      <c r="F241" s="110"/>
      <c r="G241" s="110"/>
      <c r="H241" s="110"/>
      <c r="I241" s="110"/>
    </row>
    <row r="242" spans="1:9" s="45" customFormat="1" x14ac:dyDescent="0.25">
      <c r="A242" s="12"/>
      <c r="B242" s="12">
        <v>3239</v>
      </c>
      <c r="C242" s="12"/>
      <c r="D242" s="48" t="s">
        <v>82</v>
      </c>
      <c r="E242" s="8">
        <f>SUM(E243:E248)</f>
        <v>1648</v>
      </c>
      <c r="F242" s="8">
        <f t="shared" ref="F242:I242" si="35">SUM(F243:F248)</f>
        <v>265</v>
      </c>
      <c r="G242" s="8">
        <f t="shared" si="35"/>
        <v>760</v>
      </c>
      <c r="H242" s="8">
        <f t="shared" si="35"/>
        <v>760</v>
      </c>
      <c r="I242" s="8">
        <f t="shared" si="35"/>
        <v>760</v>
      </c>
    </row>
    <row r="243" spans="1:9" x14ac:dyDescent="0.25">
      <c r="A243" s="12"/>
      <c r="B243" s="12"/>
      <c r="C243" s="91">
        <v>11</v>
      </c>
      <c r="D243" s="92" t="s">
        <v>15</v>
      </c>
      <c r="E243" s="115"/>
      <c r="F243" s="121"/>
      <c r="G243" s="121"/>
      <c r="H243" s="121"/>
      <c r="I243" s="121"/>
    </row>
    <row r="244" spans="1:9" x14ac:dyDescent="0.25">
      <c r="A244" s="12"/>
      <c r="B244" s="12"/>
      <c r="C244" s="94">
        <v>31</v>
      </c>
      <c r="D244" s="95" t="s">
        <v>40</v>
      </c>
      <c r="E244" s="119"/>
      <c r="F244" s="120"/>
      <c r="G244" s="120"/>
      <c r="H244" s="120"/>
      <c r="I244" s="120"/>
    </row>
    <row r="245" spans="1:9" x14ac:dyDescent="0.25">
      <c r="A245" s="12"/>
      <c r="B245" s="12"/>
      <c r="C245" s="97">
        <v>43</v>
      </c>
      <c r="D245" s="96" t="s">
        <v>70</v>
      </c>
      <c r="E245" s="117"/>
      <c r="F245" s="117"/>
      <c r="G245" s="117">
        <v>600</v>
      </c>
      <c r="H245" s="117">
        <v>600</v>
      </c>
      <c r="I245" s="117">
        <v>600</v>
      </c>
    </row>
    <row r="246" spans="1:9" x14ac:dyDescent="0.25">
      <c r="A246" s="12"/>
      <c r="B246" s="12"/>
      <c r="C246" s="100">
        <v>44</v>
      </c>
      <c r="D246" s="99" t="s">
        <v>59</v>
      </c>
      <c r="E246" s="112">
        <v>1648</v>
      </c>
      <c r="F246" s="116">
        <v>265</v>
      </c>
      <c r="G246" s="116">
        <v>160</v>
      </c>
      <c r="H246" s="116">
        <v>160</v>
      </c>
      <c r="I246" s="116">
        <v>160</v>
      </c>
    </row>
    <row r="247" spans="1:9" x14ac:dyDescent="0.25">
      <c r="A247" s="11"/>
      <c r="B247" s="16"/>
      <c r="C247" s="102">
        <v>51</v>
      </c>
      <c r="D247" s="102" t="s">
        <v>98</v>
      </c>
      <c r="E247" s="113"/>
      <c r="F247" s="114"/>
      <c r="G247" s="114"/>
      <c r="H247" s="114"/>
      <c r="I247" s="114"/>
    </row>
    <row r="248" spans="1:9" s="44" customFormat="1" x14ac:dyDescent="0.25">
      <c r="A248" s="13"/>
      <c r="B248" s="13"/>
      <c r="C248" s="105">
        <v>52</v>
      </c>
      <c r="D248" s="106" t="s">
        <v>48</v>
      </c>
      <c r="E248" s="109"/>
      <c r="F248" s="110"/>
      <c r="G248" s="110"/>
      <c r="H248" s="110"/>
      <c r="I248" s="110"/>
    </row>
    <row r="249" spans="1:9" s="45" customFormat="1" x14ac:dyDescent="0.25">
      <c r="A249" s="12"/>
      <c r="B249" s="12">
        <v>3294</v>
      </c>
      <c r="C249" s="12"/>
      <c r="D249" s="48" t="s">
        <v>83</v>
      </c>
      <c r="E249" s="8">
        <f>SUM(E250:E255)</f>
        <v>186</v>
      </c>
      <c r="F249" s="8">
        <f t="shared" ref="F249:I249" si="36">SUM(F250:F255)</f>
        <v>133</v>
      </c>
      <c r="G249" s="8">
        <f t="shared" si="36"/>
        <v>150</v>
      </c>
      <c r="H249" s="8">
        <f t="shared" si="36"/>
        <v>150</v>
      </c>
      <c r="I249" s="8">
        <f t="shared" si="36"/>
        <v>150</v>
      </c>
    </row>
    <row r="250" spans="1:9" x14ac:dyDescent="0.25">
      <c r="A250" s="12"/>
      <c r="B250" s="12"/>
      <c r="C250" s="91">
        <v>11</v>
      </c>
      <c r="D250" s="92" t="s">
        <v>15</v>
      </c>
      <c r="E250" s="115"/>
      <c r="F250" s="121"/>
      <c r="G250" s="121"/>
      <c r="H250" s="121"/>
      <c r="I250" s="121"/>
    </row>
    <row r="251" spans="1:9" x14ac:dyDescent="0.25">
      <c r="A251" s="12"/>
      <c r="B251" s="12"/>
      <c r="C251" s="94">
        <v>31</v>
      </c>
      <c r="D251" s="95" t="s">
        <v>40</v>
      </c>
      <c r="E251" s="119"/>
      <c r="F251" s="120"/>
      <c r="G251" s="120"/>
      <c r="H251" s="120"/>
      <c r="I251" s="120"/>
    </row>
    <row r="252" spans="1:9" x14ac:dyDescent="0.25">
      <c r="A252" s="12"/>
      <c r="B252" s="12"/>
      <c r="C252" s="97">
        <v>43</v>
      </c>
      <c r="D252" s="96" t="s">
        <v>70</v>
      </c>
      <c r="E252" s="117"/>
      <c r="F252" s="117"/>
      <c r="G252" s="117"/>
      <c r="H252" s="117"/>
      <c r="I252" s="117"/>
    </row>
    <row r="253" spans="1:9" x14ac:dyDescent="0.25">
      <c r="A253" s="12"/>
      <c r="B253" s="12"/>
      <c r="C253" s="100">
        <v>44</v>
      </c>
      <c r="D253" s="99" t="s">
        <v>59</v>
      </c>
      <c r="E253" s="112">
        <v>186</v>
      </c>
      <c r="F253" s="116">
        <v>133</v>
      </c>
      <c r="G253" s="116">
        <v>150</v>
      </c>
      <c r="H253" s="116">
        <v>150</v>
      </c>
      <c r="I253" s="116">
        <v>150</v>
      </c>
    </row>
    <row r="254" spans="1:9" x14ac:dyDescent="0.25">
      <c r="A254" s="11"/>
      <c r="B254" s="16"/>
      <c r="C254" s="102">
        <v>51</v>
      </c>
      <c r="D254" s="102" t="s">
        <v>98</v>
      </c>
      <c r="E254" s="113"/>
      <c r="F254" s="114"/>
      <c r="G254" s="114"/>
      <c r="H254" s="114"/>
      <c r="I254" s="114"/>
    </row>
    <row r="255" spans="1:9" s="44" customFormat="1" x14ac:dyDescent="0.25">
      <c r="A255" s="13"/>
      <c r="B255" s="13"/>
      <c r="C255" s="105">
        <v>52</v>
      </c>
      <c r="D255" s="106" t="s">
        <v>48</v>
      </c>
      <c r="E255" s="109"/>
      <c r="F255" s="110"/>
      <c r="G255" s="110"/>
      <c r="H255" s="110"/>
      <c r="I255" s="110"/>
    </row>
    <row r="256" spans="1:9" s="45" customFormat="1" x14ac:dyDescent="0.25">
      <c r="A256" s="12"/>
      <c r="B256" s="12">
        <v>3295</v>
      </c>
      <c r="C256" s="12"/>
      <c r="D256" s="48" t="s">
        <v>84</v>
      </c>
      <c r="E256" s="8">
        <f>SUM(E257:E262)</f>
        <v>1653</v>
      </c>
      <c r="F256" s="8">
        <f t="shared" ref="F256:I256" si="37">SUM(F257:F262)</f>
        <v>1493</v>
      </c>
      <c r="G256" s="8">
        <f t="shared" si="37"/>
        <v>1700</v>
      </c>
      <c r="H256" s="8">
        <f t="shared" si="37"/>
        <v>1720</v>
      </c>
      <c r="I256" s="8">
        <f t="shared" si="37"/>
        <v>1770</v>
      </c>
    </row>
    <row r="257" spans="1:9" x14ac:dyDescent="0.25">
      <c r="A257" s="12"/>
      <c r="B257" s="12"/>
      <c r="C257" s="91">
        <v>11</v>
      </c>
      <c r="D257" s="92" t="s">
        <v>15</v>
      </c>
      <c r="E257" s="115"/>
      <c r="F257" s="121"/>
      <c r="G257" s="121"/>
      <c r="H257" s="121"/>
      <c r="I257" s="121"/>
    </row>
    <row r="258" spans="1:9" x14ac:dyDescent="0.25">
      <c r="A258" s="12"/>
      <c r="B258" s="12"/>
      <c r="C258" s="94">
        <v>31</v>
      </c>
      <c r="D258" s="95" t="s">
        <v>40</v>
      </c>
      <c r="E258" s="119"/>
      <c r="F258" s="120"/>
      <c r="G258" s="120"/>
      <c r="H258" s="120"/>
      <c r="I258" s="120"/>
    </row>
    <row r="259" spans="1:9" x14ac:dyDescent="0.25">
      <c r="A259" s="12"/>
      <c r="B259" s="12"/>
      <c r="C259" s="97">
        <v>43</v>
      </c>
      <c r="D259" s="96" t="s">
        <v>70</v>
      </c>
      <c r="E259" s="117"/>
      <c r="F259" s="117"/>
      <c r="G259" s="117"/>
      <c r="H259" s="117"/>
      <c r="I259" s="117"/>
    </row>
    <row r="260" spans="1:9" x14ac:dyDescent="0.25">
      <c r="A260" s="12"/>
      <c r="B260" s="12"/>
      <c r="C260" s="100">
        <v>44</v>
      </c>
      <c r="D260" s="99" t="s">
        <v>59</v>
      </c>
      <c r="E260" s="112"/>
      <c r="F260" s="116"/>
      <c r="G260" s="116">
        <v>20</v>
      </c>
      <c r="H260" s="116">
        <v>20</v>
      </c>
      <c r="I260" s="116">
        <v>20</v>
      </c>
    </row>
    <row r="261" spans="1:9" x14ac:dyDescent="0.25">
      <c r="A261" s="11"/>
      <c r="B261" s="16"/>
      <c r="C261" s="102">
        <v>51</v>
      </c>
      <c r="D261" s="102" t="s">
        <v>98</v>
      </c>
      <c r="E261" s="113"/>
      <c r="F261" s="114"/>
      <c r="G261" s="114"/>
      <c r="H261" s="114"/>
      <c r="I261" s="114"/>
    </row>
    <row r="262" spans="1:9" s="44" customFormat="1" x14ac:dyDescent="0.25">
      <c r="A262" s="13"/>
      <c r="B262" s="13"/>
      <c r="C262" s="105">
        <v>52</v>
      </c>
      <c r="D262" s="106" t="s">
        <v>48</v>
      </c>
      <c r="E262" s="109">
        <v>1653</v>
      </c>
      <c r="F262" s="110">
        <v>1493</v>
      </c>
      <c r="G262" s="110">
        <v>1680</v>
      </c>
      <c r="H262" s="110">
        <v>1700</v>
      </c>
      <c r="I262" s="110">
        <v>1750</v>
      </c>
    </row>
    <row r="263" spans="1:9" s="45" customFormat="1" x14ac:dyDescent="0.25">
      <c r="A263" s="12"/>
      <c r="B263" s="12">
        <v>3299</v>
      </c>
      <c r="C263" s="12"/>
      <c r="D263" s="48" t="s">
        <v>85</v>
      </c>
      <c r="E263" s="8">
        <f>SUM(E264:E269)</f>
        <v>3198</v>
      </c>
      <c r="F263" s="8">
        <f t="shared" ref="F263:I263" si="38">SUM(F264:F269)</f>
        <v>4167</v>
      </c>
      <c r="G263" s="8">
        <f t="shared" si="38"/>
        <v>570</v>
      </c>
      <c r="H263" s="8">
        <f t="shared" si="38"/>
        <v>600</v>
      </c>
      <c r="I263" s="8">
        <f t="shared" si="38"/>
        <v>600</v>
      </c>
    </row>
    <row r="264" spans="1:9" x14ac:dyDescent="0.25">
      <c r="A264" s="12"/>
      <c r="B264" s="12"/>
      <c r="C264" s="91">
        <v>11</v>
      </c>
      <c r="D264" s="92" t="s">
        <v>15</v>
      </c>
      <c r="E264" s="115"/>
      <c r="F264" s="121"/>
      <c r="G264" s="121">
        <v>40</v>
      </c>
      <c r="H264" s="121">
        <v>40</v>
      </c>
      <c r="I264" s="121">
        <v>40</v>
      </c>
    </row>
    <row r="265" spans="1:9" x14ac:dyDescent="0.25">
      <c r="A265" s="12"/>
      <c r="B265" s="12"/>
      <c r="C265" s="94">
        <v>31</v>
      </c>
      <c r="D265" s="95" t="s">
        <v>40</v>
      </c>
      <c r="E265" s="119">
        <v>56</v>
      </c>
      <c r="F265" s="120"/>
      <c r="G265" s="120">
        <v>110</v>
      </c>
      <c r="H265" s="120">
        <v>110</v>
      </c>
      <c r="I265" s="120">
        <v>110</v>
      </c>
    </row>
    <row r="266" spans="1:9" x14ac:dyDescent="0.25">
      <c r="A266" s="12"/>
      <c r="B266" s="12"/>
      <c r="C266" s="97">
        <v>43</v>
      </c>
      <c r="D266" s="96" t="s">
        <v>70</v>
      </c>
      <c r="E266" s="117">
        <v>2665</v>
      </c>
      <c r="F266" s="117"/>
      <c r="G266" s="117">
        <v>150</v>
      </c>
      <c r="H266" s="117">
        <v>150</v>
      </c>
      <c r="I266" s="117">
        <v>150</v>
      </c>
    </row>
    <row r="267" spans="1:9" x14ac:dyDescent="0.25">
      <c r="A267" s="12"/>
      <c r="B267" s="12"/>
      <c r="C267" s="100">
        <v>44</v>
      </c>
      <c r="D267" s="99" t="s">
        <v>59</v>
      </c>
      <c r="E267" s="112">
        <v>358</v>
      </c>
      <c r="F267" s="116">
        <v>4167</v>
      </c>
      <c r="G267" s="116">
        <v>270</v>
      </c>
      <c r="H267" s="116">
        <v>300</v>
      </c>
      <c r="I267" s="116">
        <v>300</v>
      </c>
    </row>
    <row r="268" spans="1:9" x14ac:dyDescent="0.25">
      <c r="A268" s="11"/>
      <c r="B268" s="16"/>
      <c r="C268" s="102">
        <v>51</v>
      </c>
      <c r="D268" s="102" t="s">
        <v>98</v>
      </c>
      <c r="E268" s="113"/>
      <c r="F268" s="114"/>
      <c r="G268" s="114"/>
      <c r="H268" s="114"/>
      <c r="I268" s="114"/>
    </row>
    <row r="269" spans="1:9" s="44" customFormat="1" x14ac:dyDescent="0.25">
      <c r="A269" s="13"/>
      <c r="B269" s="13"/>
      <c r="C269" s="105">
        <v>52</v>
      </c>
      <c r="D269" s="106" t="s">
        <v>48</v>
      </c>
      <c r="E269" s="109">
        <v>119</v>
      </c>
      <c r="F269" s="110"/>
      <c r="G269" s="110"/>
      <c r="H269" s="110"/>
      <c r="I269" s="110"/>
    </row>
    <row r="270" spans="1:9" s="47" customFormat="1" x14ac:dyDescent="0.25">
      <c r="A270" s="27"/>
      <c r="B270" s="27">
        <v>34</v>
      </c>
      <c r="C270" s="27"/>
      <c r="D270" s="49"/>
      <c r="E270" s="42">
        <f>E271</f>
        <v>479</v>
      </c>
      <c r="F270" s="42">
        <f t="shared" ref="F270:I270" si="39">F271</f>
        <v>465</v>
      </c>
      <c r="G270" s="42">
        <f t="shared" si="39"/>
        <v>400</v>
      </c>
      <c r="H270" s="42">
        <f t="shared" si="39"/>
        <v>400</v>
      </c>
      <c r="I270" s="42">
        <f t="shared" si="39"/>
        <v>400</v>
      </c>
    </row>
    <row r="271" spans="1:9" s="45" customFormat="1" ht="25.5" x14ac:dyDescent="0.25">
      <c r="A271" s="12"/>
      <c r="B271" s="12">
        <v>3431</v>
      </c>
      <c r="C271" s="12"/>
      <c r="D271" s="48" t="s">
        <v>86</v>
      </c>
      <c r="E271" s="8">
        <f>SUM(E272:E277)</f>
        <v>479</v>
      </c>
      <c r="F271" s="8">
        <f>SUM(F272:F277)</f>
        <v>465</v>
      </c>
      <c r="G271" s="8">
        <f>SUM(G272:G277)</f>
        <v>400</v>
      </c>
      <c r="H271" s="8">
        <f>SUM(H272:H277)</f>
        <v>400</v>
      </c>
      <c r="I271" s="8">
        <f>SUM(I272:I277)</f>
        <v>400</v>
      </c>
    </row>
    <row r="272" spans="1:9" x14ac:dyDescent="0.25">
      <c r="A272" s="12"/>
      <c r="B272" s="12"/>
      <c r="C272" s="91">
        <v>11</v>
      </c>
      <c r="D272" s="92" t="s">
        <v>15</v>
      </c>
      <c r="E272" s="115"/>
      <c r="F272" s="121"/>
      <c r="G272" s="121"/>
      <c r="H272" s="121"/>
      <c r="I272" s="121"/>
    </row>
    <row r="273" spans="1:9" x14ac:dyDescent="0.25">
      <c r="A273" s="12"/>
      <c r="B273" s="12"/>
      <c r="C273" s="94">
        <v>31</v>
      </c>
      <c r="D273" s="95" t="s">
        <v>40</v>
      </c>
      <c r="E273" s="119"/>
      <c r="F273" s="120"/>
      <c r="G273" s="120"/>
      <c r="H273" s="120"/>
      <c r="I273" s="120"/>
    </row>
    <row r="274" spans="1:9" x14ac:dyDescent="0.25">
      <c r="A274" s="12"/>
      <c r="B274" s="12"/>
      <c r="C274" s="97">
        <v>43</v>
      </c>
      <c r="D274" s="96" t="s">
        <v>70</v>
      </c>
      <c r="E274" s="117"/>
      <c r="F274" s="117"/>
      <c r="G274" s="117"/>
      <c r="H274" s="117"/>
      <c r="I274" s="117"/>
    </row>
    <row r="275" spans="1:9" x14ac:dyDescent="0.25">
      <c r="A275" s="12"/>
      <c r="B275" s="12"/>
      <c r="C275" s="100">
        <v>44</v>
      </c>
      <c r="D275" s="99" t="s">
        <v>59</v>
      </c>
      <c r="E275" s="112">
        <v>479</v>
      </c>
      <c r="F275" s="116">
        <v>465</v>
      </c>
      <c r="G275" s="116">
        <v>400</v>
      </c>
      <c r="H275" s="116">
        <v>400</v>
      </c>
      <c r="I275" s="116">
        <v>400</v>
      </c>
    </row>
    <row r="276" spans="1:9" x14ac:dyDescent="0.25">
      <c r="A276" s="11"/>
      <c r="B276" s="16"/>
      <c r="C276" s="102">
        <v>51</v>
      </c>
      <c r="D276" s="102" t="s">
        <v>98</v>
      </c>
      <c r="E276" s="113"/>
      <c r="F276" s="114"/>
      <c r="G276" s="114"/>
      <c r="H276" s="114"/>
      <c r="I276" s="114"/>
    </row>
    <row r="277" spans="1:9" s="44" customFormat="1" x14ac:dyDescent="0.25">
      <c r="A277" s="13"/>
      <c r="B277" s="13"/>
      <c r="C277" s="105">
        <v>52</v>
      </c>
      <c r="D277" s="106" t="s">
        <v>48</v>
      </c>
      <c r="E277" s="109"/>
      <c r="F277" s="110"/>
      <c r="G277" s="110"/>
      <c r="H277" s="110"/>
      <c r="I277" s="110"/>
    </row>
    <row r="278" spans="1:9" s="47" customFormat="1" x14ac:dyDescent="0.25">
      <c r="A278" s="27"/>
      <c r="B278" s="27">
        <v>37</v>
      </c>
      <c r="C278" s="27"/>
      <c r="D278" s="49"/>
      <c r="E278" s="42">
        <f>E279</f>
        <v>7624</v>
      </c>
      <c r="F278" s="42">
        <f t="shared" ref="F278:I278" si="40">F279</f>
        <v>7300</v>
      </c>
      <c r="G278" s="42">
        <f t="shared" si="40"/>
        <v>8600</v>
      </c>
      <c r="H278" s="42">
        <f t="shared" si="40"/>
        <v>9100</v>
      </c>
      <c r="I278" s="42">
        <f t="shared" si="40"/>
        <v>9600</v>
      </c>
    </row>
    <row r="279" spans="1:9" s="45" customFormat="1" ht="25.5" x14ac:dyDescent="0.25">
      <c r="A279" s="12"/>
      <c r="B279" s="12">
        <v>3722</v>
      </c>
      <c r="C279" s="12"/>
      <c r="D279" s="48" t="s">
        <v>87</v>
      </c>
      <c r="E279" s="8">
        <f>SUM(E280:E285)</f>
        <v>7624</v>
      </c>
      <c r="F279" s="8">
        <f t="shared" ref="F279:I279" si="41">SUM(F280:F285)</f>
        <v>7300</v>
      </c>
      <c r="G279" s="8">
        <f t="shared" si="41"/>
        <v>8600</v>
      </c>
      <c r="H279" s="8">
        <f t="shared" si="41"/>
        <v>9100</v>
      </c>
      <c r="I279" s="8">
        <f t="shared" si="41"/>
        <v>9600</v>
      </c>
    </row>
    <row r="280" spans="1:9" x14ac:dyDescent="0.25">
      <c r="A280" s="12"/>
      <c r="B280" s="12"/>
      <c r="C280" s="91">
        <v>11</v>
      </c>
      <c r="D280" s="92" t="s">
        <v>15</v>
      </c>
      <c r="E280" s="115"/>
      <c r="F280" s="121"/>
      <c r="G280" s="121"/>
      <c r="H280" s="121"/>
      <c r="I280" s="121"/>
    </row>
    <row r="281" spans="1:9" x14ac:dyDescent="0.25">
      <c r="A281" s="12"/>
      <c r="B281" s="12"/>
      <c r="C281" s="94">
        <v>31</v>
      </c>
      <c r="D281" s="95" t="s">
        <v>40</v>
      </c>
      <c r="E281" s="119"/>
      <c r="F281" s="120"/>
      <c r="G281" s="120"/>
      <c r="H281" s="120"/>
      <c r="I281" s="120"/>
    </row>
    <row r="282" spans="1:9" x14ac:dyDescent="0.25">
      <c r="A282" s="12"/>
      <c r="B282" s="12"/>
      <c r="C282" s="97">
        <v>43</v>
      </c>
      <c r="D282" s="96" t="s">
        <v>70</v>
      </c>
      <c r="E282" s="117">
        <v>1859</v>
      </c>
      <c r="F282" s="117"/>
      <c r="G282" s="117">
        <v>1600</v>
      </c>
      <c r="H282" s="117">
        <v>1600</v>
      </c>
      <c r="I282" s="117">
        <v>1600</v>
      </c>
    </row>
    <row r="283" spans="1:9" x14ac:dyDescent="0.25">
      <c r="A283" s="12"/>
      <c r="B283" s="12"/>
      <c r="C283" s="100">
        <v>44</v>
      </c>
      <c r="D283" s="99" t="s">
        <v>59</v>
      </c>
      <c r="E283" s="112"/>
      <c r="F283" s="116"/>
      <c r="G283" s="116"/>
      <c r="H283" s="116"/>
      <c r="I283" s="116"/>
    </row>
    <row r="284" spans="1:9" x14ac:dyDescent="0.25">
      <c r="A284" s="11"/>
      <c r="B284" s="16"/>
      <c r="C284" s="102">
        <v>51</v>
      </c>
      <c r="D284" s="102" t="s">
        <v>98</v>
      </c>
      <c r="E284" s="113"/>
      <c r="F284" s="114"/>
      <c r="G284" s="114"/>
      <c r="H284" s="114"/>
      <c r="I284" s="114"/>
    </row>
    <row r="285" spans="1:9" s="44" customFormat="1" x14ac:dyDescent="0.25">
      <c r="A285" s="13"/>
      <c r="B285" s="13"/>
      <c r="C285" s="105">
        <v>52</v>
      </c>
      <c r="D285" s="106" t="s">
        <v>48</v>
      </c>
      <c r="E285" s="109">
        <v>5765</v>
      </c>
      <c r="F285" s="110">
        <v>7300</v>
      </c>
      <c r="G285" s="110">
        <v>7000</v>
      </c>
      <c r="H285" s="110">
        <v>7500</v>
      </c>
      <c r="I285" s="110">
        <v>8000</v>
      </c>
    </row>
    <row r="286" spans="1:9" s="44" customFormat="1" x14ac:dyDescent="0.25">
      <c r="A286" s="13"/>
      <c r="B286" s="13"/>
      <c r="C286" s="13"/>
      <c r="D286" s="13"/>
      <c r="E286" s="41"/>
      <c r="F286" s="43"/>
      <c r="G286" s="43"/>
      <c r="H286" s="43"/>
      <c r="I286" s="43"/>
    </row>
    <row r="287" spans="1:9" ht="25.5" x14ac:dyDescent="0.25">
      <c r="A287" s="14">
        <v>4</v>
      </c>
      <c r="B287" s="15"/>
      <c r="C287" s="15"/>
      <c r="D287" s="25" t="s">
        <v>20</v>
      </c>
      <c r="E287" s="42">
        <f>E288+E324</f>
        <v>4729</v>
      </c>
      <c r="F287" s="42">
        <f t="shared" ref="F287:I287" si="42">F288+F324</f>
        <v>127680</v>
      </c>
      <c r="G287" s="42">
        <f t="shared" si="42"/>
        <v>5270</v>
      </c>
      <c r="H287" s="42">
        <f t="shared" si="42"/>
        <v>5770</v>
      </c>
      <c r="I287" s="42">
        <f t="shared" si="42"/>
        <v>6270</v>
      </c>
    </row>
    <row r="288" spans="1:9" s="47" customFormat="1" ht="38.25" x14ac:dyDescent="0.25">
      <c r="A288" s="11"/>
      <c r="B288" s="11">
        <v>42</v>
      </c>
      <c r="C288" s="11"/>
      <c r="D288" s="25" t="s">
        <v>49</v>
      </c>
      <c r="E288" s="42">
        <f>E289+E317+E296+E303+E310</f>
        <v>1800</v>
      </c>
      <c r="F288" s="42">
        <f>F289+F317+F296+F303+F310</f>
        <v>123698</v>
      </c>
      <c r="G288" s="42">
        <f>G289+G317+G296+G303+G310</f>
        <v>270</v>
      </c>
      <c r="H288" s="42">
        <f>H289+H317+H296+H303+H310</f>
        <v>270</v>
      </c>
      <c r="I288" s="42">
        <f>I289+I317+I296+I303+I310</f>
        <v>270</v>
      </c>
    </row>
    <row r="289" spans="1:9" s="45" customFormat="1" x14ac:dyDescent="0.25">
      <c r="A289" s="16"/>
      <c r="B289" s="16">
        <v>4212</v>
      </c>
      <c r="C289" s="16"/>
      <c r="D289" s="26" t="s">
        <v>88</v>
      </c>
      <c r="E289" s="8">
        <f>SUM(E290:E295)</f>
        <v>0</v>
      </c>
      <c r="F289" s="8">
        <f t="shared" ref="F289:I289" si="43">SUM(F290:F295)</f>
        <v>119451</v>
      </c>
      <c r="G289" s="8">
        <f t="shared" si="43"/>
        <v>0</v>
      </c>
      <c r="H289" s="8">
        <f t="shared" si="43"/>
        <v>0</v>
      </c>
      <c r="I289" s="8">
        <f t="shared" si="43"/>
        <v>0</v>
      </c>
    </row>
    <row r="290" spans="1:9" x14ac:dyDescent="0.25">
      <c r="A290" s="12"/>
      <c r="B290" s="12"/>
      <c r="C290" s="91">
        <v>11</v>
      </c>
      <c r="D290" s="92" t="s">
        <v>15</v>
      </c>
      <c r="E290" s="115"/>
      <c r="F290" s="121"/>
      <c r="G290" s="121"/>
      <c r="H290" s="121"/>
      <c r="I290" s="121"/>
    </row>
    <row r="291" spans="1:9" x14ac:dyDescent="0.25">
      <c r="A291" s="12"/>
      <c r="B291" s="12"/>
      <c r="C291" s="94">
        <v>31</v>
      </c>
      <c r="D291" s="95" t="s">
        <v>40</v>
      </c>
      <c r="E291" s="119"/>
      <c r="F291" s="120"/>
      <c r="G291" s="120"/>
      <c r="H291" s="120"/>
      <c r="I291" s="120"/>
    </row>
    <row r="292" spans="1:9" x14ac:dyDescent="0.25">
      <c r="A292" s="12"/>
      <c r="B292" s="12"/>
      <c r="C292" s="97">
        <v>43</v>
      </c>
      <c r="D292" s="96" t="s">
        <v>70</v>
      </c>
      <c r="E292" s="117"/>
      <c r="F292" s="117"/>
      <c r="G292" s="117"/>
      <c r="H292" s="117"/>
      <c r="I292" s="117"/>
    </row>
    <row r="293" spans="1:9" x14ac:dyDescent="0.25">
      <c r="A293" s="12"/>
      <c r="B293" s="12"/>
      <c r="C293" s="100">
        <v>44</v>
      </c>
      <c r="D293" s="99" t="s">
        <v>59</v>
      </c>
      <c r="E293" s="112"/>
      <c r="F293" s="116">
        <v>119451</v>
      </c>
      <c r="G293" s="116"/>
      <c r="H293" s="116"/>
      <c r="I293" s="116"/>
    </row>
    <row r="294" spans="1:9" x14ac:dyDescent="0.25">
      <c r="A294" s="11"/>
      <c r="B294" s="16"/>
      <c r="C294" s="102">
        <v>51</v>
      </c>
      <c r="D294" s="102" t="s">
        <v>98</v>
      </c>
      <c r="E294" s="113"/>
      <c r="F294" s="114"/>
      <c r="G294" s="114"/>
      <c r="H294" s="114"/>
      <c r="I294" s="114"/>
    </row>
    <row r="295" spans="1:9" s="44" customFormat="1" x14ac:dyDescent="0.25">
      <c r="A295" s="13"/>
      <c r="B295" s="13"/>
      <c r="C295" s="105">
        <v>52</v>
      </c>
      <c r="D295" s="106" t="s">
        <v>48</v>
      </c>
      <c r="E295" s="109"/>
      <c r="F295" s="110"/>
      <c r="G295" s="110"/>
      <c r="H295" s="110"/>
      <c r="I295" s="110"/>
    </row>
    <row r="296" spans="1:9" s="45" customFormat="1" x14ac:dyDescent="0.25">
      <c r="A296" s="16"/>
      <c r="B296" s="16">
        <v>4221</v>
      </c>
      <c r="C296" s="12"/>
      <c r="D296" s="12" t="s">
        <v>94</v>
      </c>
      <c r="E296" s="8">
        <f>SUM(E297:E302)</f>
        <v>1296</v>
      </c>
      <c r="F296" s="8">
        <f t="shared" ref="F296:I296" si="44">SUM(F297:F302)</f>
        <v>0</v>
      </c>
      <c r="G296" s="8">
        <f t="shared" si="44"/>
        <v>0</v>
      </c>
      <c r="H296" s="8">
        <f t="shared" si="44"/>
        <v>0</v>
      </c>
      <c r="I296" s="8">
        <f t="shared" si="44"/>
        <v>0</v>
      </c>
    </row>
    <row r="297" spans="1:9" x14ac:dyDescent="0.25">
      <c r="A297" s="12"/>
      <c r="B297" s="12"/>
      <c r="C297" s="91">
        <v>11</v>
      </c>
      <c r="D297" s="92" t="s">
        <v>15</v>
      </c>
      <c r="E297" s="115"/>
      <c r="F297" s="121"/>
      <c r="G297" s="121"/>
      <c r="H297" s="121"/>
      <c r="I297" s="121"/>
    </row>
    <row r="298" spans="1:9" x14ac:dyDescent="0.25">
      <c r="A298" s="12"/>
      <c r="B298" s="12"/>
      <c r="C298" s="94">
        <v>31</v>
      </c>
      <c r="D298" s="95" t="s">
        <v>40</v>
      </c>
      <c r="E298" s="119"/>
      <c r="F298" s="120"/>
      <c r="G298" s="120"/>
      <c r="H298" s="120"/>
      <c r="I298" s="120"/>
    </row>
    <row r="299" spans="1:9" x14ac:dyDescent="0.25">
      <c r="A299" s="12"/>
      <c r="B299" s="12"/>
      <c r="C299" s="97">
        <v>43</v>
      </c>
      <c r="D299" s="96" t="s">
        <v>70</v>
      </c>
      <c r="E299" s="117">
        <v>1296</v>
      </c>
      <c r="F299" s="117"/>
      <c r="G299" s="117"/>
      <c r="H299" s="117"/>
      <c r="I299" s="117"/>
    </row>
    <row r="300" spans="1:9" x14ac:dyDescent="0.25">
      <c r="A300" s="12"/>
      <c r="B300" s="12"/>
      <c r="C300" s="100">
        <v>44</v>
      </c>
      <c r="D300" s="99" t="s">
        <v>59</v>
      </c>
      <c r="E300" s="112"/>
      <c r="F300" s="116"/>
      <c r="G300" s="116"/>
      <c r="H300" s="116"/>
      <c r="I300" s="116"/>
    </row>
    <row r="301" spans="1:9" x14ac:dyDescent="0.25">
      <c r="A301" s="11"/>
      <c r="B301" s="16"/>
      <c r="C301" s="102">
        <v>51</v>
      </c>
      <c r="D301" s="102" t="s">
        <v>98</v>
      </c>
      <c r="E301" s="113"/>
      <c r="F301" s="114"/>
      <c r="G301" s="114"/>
      <c r="H301" s="114"/>
      <c r="I301" s="114"/>
    </row>
    <row r="302" spans="1:9" s="44" customFormat="1" x14ac:dyDescent="0.25">
      <c r="A302" s="13"/>
      <c r="B302" s="13"/>
      <c r="C302" s="105">
        <v>52</v>
      </c>
      <c r="D302" s="106" t="s">
        <v>48</v>
      </c>
      <c r="E302" s="109"/>
      <c r="F302" s="110"/>
      <c r="G302" s="110"/>
      <c r="H302" s="110"/>
      <c r="I302" s="110"/>
    </row>
    <row r="303" spans="1:9" s="45" customFormat="1" ht="14.25" customHeight="1" x14ac:dyDescent="0.25">
      <c r="A303" s="16"/>
      <c r="B303" s="16">
        <v>4222</v>
      </c>
      <c r="C303" s="12"/>
      <c r="D303" s="12" t="s">
        <v>95</v>
      </c>
      <c r="E303" s="8">
        <f>SUM(E304:E309)</f>
        <v>0</v>
      </c>
      <c r="F303" s="8">
        <f t="shared" ref="F303:I303" si="45">SUM(F304:F309)</f>
        <v>0</v>
      </c>
      <c r="G303" s="8">
        <f t="shared" si="45"/>
        <v>0</v>
      </c>
      <c r="H303" s="8">
        <f t="shared" si="45"/>
        <v>0</v>
      </c>
      <c r="I303" s="8">
        <f t="shared" si="45"/>
        <v>0</v>
      </c>
    </row>
    <row r="304" spans="1:9" x14ac:dyDescent="0.25">
      <c r="A304" s="12"/>
      <c r="B304" s="12"/>
      <c r="C304" s="91">
        <v>11</v>
      </c>
      <c r="D304" s="92" t="s">
        <v>15</v>
      </c>
      <c r="E304" s="115"/>
      <c r="F304" s="121"/>
      <c r="G304" s="121"/>
      <c r="H304" s="121"/>
      <c r="I304" s="121"/>
    </row>
    <row r="305" spans="1:9" x14ac:dyDescent="0.25">
      <c r="A305" s="12"/>
      <c r="B305" s="12"/>
      <c r="C305" s="94">
        <v>31</v>
      </c>
      <c r="D305" s="95" t="s">
        <v>40</v>
      </c>
      <c r="E305" s="119"/>
      <c r="F305" s="120"/>
      <c r="G305" s="120"/>
      <c r="H305" s="120"/>
      <c r="I305" s="120"/>
    </row>
    <row r="306" spans="1:9" x14ac:dyDescent="0.25">
      <c r="A306" s="12"/>
      <c r="B306" s="12"/>
      <c r="C306" s="97">
        <v>43</v>
      </c>
      <c r="D306" s="96" t="s">
        <v>70</v>
      </c>
      <c r="E306" s="117"/>
      <c r="F306" s="117"/>
      <c r="G306" s="117"/>
      <c r="H306" s="117"/>
      <c r="I306" s="117"/>
    </row>
    <row r="307" spans="1:9" x14ac:dyDescent="0.25">
      <c r="A307" s="12"/>
      <c r="B307" s="12"/>
      <c r="C307" s="100">
        <v>44</v>
      </c>
      <c r="D307" s="99" t="s">
        <v>59</v>
      </c>
      <c r="E307" s="112"/>
      <c r="F307" s="116"/>
      <c r="G307" s="116"/>
      <c r="H307" s="116"/>
      <c r="I307" s="116"/>
    </row>
    <row r="308" spans="1:9" x14ac:dyDescent="0.25">
      <c r="A308" s="11"/>
      <c r="B308" s="16"/>
      <c r="C308" s="102">
        <v>51</v>
      </c>
      <c r="D308" s="102" t="s">
        <v>98</v>
      </c>
      <c r="E308" s="113"/>
      <c r="F308" s="114"/>
      <c r="G308" s="114"/>
      <c r="H308" s="114"/>
      <c r="I308" s="114"/>
    </row>
    <row r="309" spans="1:9" s="44" customFormat="1" x14ac:dyDescent="0.25">
      <c r="A309" s="13"/>
      <c r="B309" s="13"/>
      <c r="C309" s="105">
        <v>52</v>
      </c>
      <c r="D309" s="106" t="s">
        <v>48</v>
      </c>
      <c r="E309" s="109"/>
      <c r="F309" s="110"/>
      <c r="G309" s="110"/>
      <c r="H309" s="110"/>
      <c r="I309" s="110"/>
    </row>
    <row r="310" spans="1:9" s="45" customFormat="1" ht="25.5" x14ac:dyDescent="0.25">
      <c r="A310" s="16"/>
      <c r="B310" s="16">
        <v>4227</v>
      </c>
      <c r="C310" s="12"/>
      <c r="D310" s="48" t="s">
        <v>105</v>
      </c>
      <c r="E310" s="8">
        <f>SUM(E311:E316)</f>
        <v>0</v>
      </c>
      <c r="F310" s="8">
        <f t="shared" ref="F310:I310" si="46">SUM(F311:F316)</f>
        <v>3982</v>
      </c>
      <c r="G310" s="8">
        <f t="shared" si="46"/>
        <v>0</v>
      </c>
      <c r="H310" s="8">
        <f t="shared" si="46"/>
        <v>0</v>
      </c>
      <c r="I310" s="8">
        <f t="shared" si="46"/>
        <v>0</v>
      </c>
    </row>
    <row r="311" spans="1:9" x14ac:dyDescent="0.25">
      <c r="A311" s="12"/>
      <c r="B311" s="12"/>
      <c r="C311" s="91">
        <v>11</v>
      </c>
      <c r="D311" s="92" t="s">
        <v>15</v>
      </c>
      <c r="E311" s="115"/>
      <c r="F311" s="121"/>
      <c r="G311" s="121"/>
      <c r="H311" s="121"/>
      <c r="I311" s="121"/>
    </row>
    <row r="312" spans="1:9" x14ac:dyDescent="0.25">
      <c r="A312" s="12"/>
      <c r="B312" s="12"/>
      <c r="C312" s="94">
        <v>31</v>
      </c>
      <c r="D312" s="95" t="s">
        <v>40</v>
      </c>
      <c r="E312" s="119"/>
      <c r="F312" s="120"/>
      <c r="G312" s="120"/>
      <c r="H312" s="120"/>
      <c r="I312" s="120"/>
    </row>
    <row r="313" spans="1:9" x14ac:dyDescent="0.25">
      <c r="A313" s="12"/>
      <c r="B313" s="12"/>
      <c r="C313" s="97">
        <v>43</v>
      </c>
      <c r="D313" s="96" t="s">
        <v>70</v>
      </c>
      <c r="E313" s="117"/>
      <c r="F313" s="117"/>
      <c r="G313" s="117"/>
      <c r="H313" s="117"/>
      <c r="I313" s="117"/>
    </row>
    <row r="314" spans="1:9" x14ac:dyDescent="0.25">
      <c r="A314" s="12"/>
      <c r="B314" s="12"/>
      <c r="C314" s="100">
        <v>44</v>
      </c>
      <c r="D314" s="99" t="s">
        <v>59</v>
      </c>
      <c r="E314" s="112"/>
      <c r="F314" s="116">
        <v>3982</v>
      </c>
      <c r="G314" s="116"/>
      <c r="H314" s="116"/>
      <c r="I314" s="116"/>
    </row>
    <row r="315" spans="1:9" x14ac:dyDescent="0.25">
      <c r="A315" s="11"/>
      <c r="B315" s="16"/>
      <c r="C315" s="102">
        <v>51</v>
      </c>
      <c r="D315" s="102" t="s">
        <v>98</v>
      </c>
      <c r="E315" s="113"/>
      <c r="F315" s="114"/>
      <c r="G315" s="114"/>
      <c r="H315" s="114"/>
      <c r="I315" s="114"/>
    </row>
    <row r="316" spans="1:9" s="44" customFormat="1" x14ac:dyDescent="0.25">
      <c r="A316" s="13"/>
      <c r="B316" s="13"/>
      <c r="C316" s="105">
        <v>52</v>
      </c>
      <c r="D316" s="106" t="s">
        <v>48</v>
      </c>
      <c r="E316" s="109"/>
      <c r="F316" s="110"/>
      <c r="G316" s="110"/>
      <c r="H316" s="110"/>
      <c r="I316" s="110"/>
    </row>
    <row r="317" spans="1:9" s="45" customFormat="1" x14ac:dyDescent="0.25">
      <c r="A317" s="16"/>
      <c r="B317" s="16">
        <v>4241</v>
      </c>
      <c r="C317" s="16"/>
      <c r="D317" s="26" t="s">
        <v>89</v>
      </c>
      <c r="E317" s="8">
        <f>SUM(E318:E323)</f>
        <v>504</v>
      </c>
      <c r="F317" s="8">
        <f t="shared" ref="F317:I317" si="47">SUM(F318:F323)</f>
        <v>265</v>
      </c>
      <c r="G317" s="8">
        <f t="shared" si="47"/>
        <v>270</v>
      </c>
      <c r="H317" s="8">
        <f t="shared" si="47"/>
        <v>270</v>
      </c>
      <c r="I317" s="8">
        <f t="shared" si="47"/>
        <v>270</v>
      </c>
    </row>
    <row r="318" spans="1:9" x14ac:dyDescent="0.25">
      <c r="A318" s="12"/>
      <c r="B318" s="12"/>
      <c r="C318" s="91">
        <v>11</v>
      </c>
      <c r="D318" s="92" t="s">
        <v>15</v>
      </c>
      <c r="E318" s="115"/>
      <c r="F318" s="121"/>
      <c r="G318" s="121"/>
      <c r="H318" s="121"/>
      <c r="I318" s="121"/>
    </row>
    <row r="319" spans="1:9" x14ac:dyDescent="0.25">
      <c r="A319" s="12"/>
      <c r="B319" s="12"/>
      <c r="C319" s="94">
        <v>31</v>
      </c>
      <c r="D319" s="95" t="s">
        <v>40</v>
      </c>
      <c r="E319" s="119"/>
      <c r="F319" s="120"/>
      <c r="G319" s="120"/>
      <c r="H319" s="120"/>
      <c r="I319" s="120"/>
    </row>
    <row r="320" spans="1:9" x14ac:dyDescent="0.25">
      <c r="A320" s="12"/>
      <c r="B320" s="12"/>
      <c r="C320" s="97">
        <v>43</v>
      </c>
      <c r="D320" s="96" t="s">
        <v>70</v>
      </c>
      <c r="E320" s="117">
        <v>239</v>
      </c>
      <c r="F320" s="117"/>
      <c r="G320" s="117"/>
      <c r="H320" s="117"/>
      <c r="I320" s="117"/>
    </row>
    <row r="321" spans="1:9" x14ac:dyDescent="0.25">
      <c r="A321" s="12"/>
      <c r="B321" s="12"/>
      <c r="C321" s="100">
        <v>44</v>
      </c>
      <c r="D321" s="99" t="s">
        <v>59</v>
      </c>
      <c r="E321" s="112"/>
      <c r="F321" s="116"/>
      <c r="G321" s="116"/>
      <c r="H321" s="116"/>
      <c r="I321" s="116"/>
    </row>
    <row r="322" spans="1:9" x14ac:dyDescent="0.25">
      <c r="A322" s="11"/>
      <c r="B322" s="16"/>
      <c r="C322" s="102">
        <v>51</v>
      </c>
      <c r="D322" s="102" t="s">
        <v>98</v>
      </c>
      <c r="E322" s="113"/>
      <c r="F322" s="114"/>
      <c r="G322" s="114"/>
      <c r="H322" s="114"/>
      <c r="I322" s="114"/>
    </row>
    <row r="323" spans="1:9" s="44" customFormat="1" x14ac:dyDescent="0.25">
      <c r="A323" s="13"/>
      <c r="B323" s="13"/>
      <c r="C323" s="105">
        <v>52</v>
      </c>
      <c r="D323" s="106" t="s">
        <v>48</v>
      </c>
      <c r="E323" s="109">
        <v>265</v>
      </c>
      <c r="F323" s="110">
        <v>265</v>
      </c>
      <c r="G323" s="110">
        <v>270</v>
      </c>
      <c r="H323" s="110">
        <v>270</v>
      </c>
      <c r="I323" s="110">
        <v>270</v>
      </c>
    </row>
    <row r="324" spans="1:9" s="47" customFormat="1" ht="38.25" x14ac:dyDescent="0.25">
      <c r="A324" s="11"/>
      <c r="B324" s="11">
        <v>43</v>
      </c>
      <c r="C324" s="11"/>
      <c r="D324" s="25" t="s">
        <v>49</v>
      </c>
      <c r="E324" s="42">
        <f>E325</f>
        <v>2929</v>
      </c>
      <c r="F324" s="42">
        <f t="shared" ref="F324:I324" si="48">F325</f>
        <v>3982</v>
      </c>
      <c r="G324" s="42">
        <f t="shared" si="48"/>
        <v>5000</v>
      </c>
      <c r="H324" s="42">
        <f t="shared" si="48"/>
        <v>5500</v>
      </c>
      <c r="I324" s="42">
        <f t="shared" si="48"/>
        <v>6000</v>
      </c>
    </row>
    <row r="325" spans="1:9" s="45" customFormat="1" x14ac:dyDescent="0.25">
      <c r="A325" s="16"/>
      <c r="B325" s="16">
        <v>4312</v>
      </c>
      <c r="C325" s="16"/>
      <c r="D325" s="26" t="s">
        <v>90</v>
      </c>
      <c r="E325" s="8">
        <f>SUM(E326:E331)</f>
        <v>2929</v>
      </c>
      <c r="F325" s="8">
        <f t="shared" ref="F325:I325" si="49">SUM(F326:F331)</f>
        <v>3982</v>
      </c>
      <c r="G325" s="8">
        <f t="shared" si="49"/>
        <v>5000</v>
      </c>
      <c r="H325" s="8">
        <f t="shared" si="49"/>
        <v>5500</v>
      </c>
      <c r="I325" s="8">
        <f t="shared" si="49"/>
        <v>6000</v>
      </c>
    </row>
    <row r="326" spans="1:9" x14ac:dyDescent="0.25">
      <c r="A326" s="12"/>
      <c r="B326" s="12"/>
      <c r="C326" s="91">
        <v>11</v>
      </c>
      <c r="D326" s="92" t="s">
        <v>15</v>
      </c>
      <c r="E326" s="115"/>
      <c r="F326" s="121"/>
      <c r="G326" s="121"/>
      <c r="H326" s="121"/>
      <c r="I326" s="121"/>
    </row>
    <row r="327" spans="1:9" x14ac:dyDescent="0.25">
      <c r="A327" s="12"/>
      <c r="B327" s="12"/>
      <c r="C327" s="94">
        <v>31</v>
      </c>
      <c r="D327" s="95" t="s">
        <v>40</v>
      </c>
      <c r="E327" s="119"/>
      <c r="F327" s="120"/>
      <c r="G327" s="120"/>
      <c r="H327" s="120"/>
      <c r="I327" s="120"/>
    </row>
    <row r="328" spans="1:9" x14ac:dyDescent="0.25">
      <c r="A328" s="12"/>
      <c r="B328" s="12"/>
      <c r="C328" s="97">
        <v>43</v>
      </c>
      <c r="D328" s="96" t="s">
        <v>70</v>
      </c>
      <c r="E328" s="117"/>
      <c r="F328" s="117"/>
      <c r="G328" s="117"/>
      <c r="H328" s="117"/>
      <c r="I328" s="117"/>
    </row>
    <row r="329" spans="1:9" x14ac:dyDescent="0.25">
      <c r="A329" s="12"/>
      <c r="B329" s="12"/>
      <c r="C329" s="100">
        <v>44</v>
      </c>
      <c r="D329" s="99" t="s">
        <v>59</v>
      </c>
      <c r="E329" s="112"/>
      <c r="F329" s="116"/>
      <c r="G329" s="116"/>
      <c r="H329" s="116"/>
      <c r="I329" s="116"/>
    </row>
    <row r="330" spans="1:9" x14ac:dyDescent="0.25">
      <c r="A330" s="11"/>
      <c r="B330" s="16"/>
      <c r="C330" s="102">
        <v>51</v>
      </c>
      <c r="D330" s="102" t="s">
        <v>98</v>
      </c>
      <c r="E330" s="113"/>
      <c r="F330" s="114"/>
      <c r="G330" s="114"/>
      <c r="H330" s="114"/>
      <c r="I330" s="114"/>
    </row>
    <row r="331" spans="1:9" x14ac:dyDescent="0.25">
      <c r="A331" s="16"/>
      <c r="B331" s="16"/>
      <c r="C331" s="105">
        <v>52</v>
      </c>
      <c r="D331" s="105" t="s">
        <v>48</v>
      </c>
      <c r="E331" s="109">
        <v>2929</v>
      </c>
      <c r="F331" s="110">
        <v>3982</v>
      </c>
      <c r="G331" s="110">
        <v>5000</v>
      </c>
      <c r="H331" s="110">
        <v>5500</v>
      </c>
      <c r="I331" s="111">
        <v>6000</v>
      </c>
    </row>
  </sheetData>
  <mergeCells count="5">
    <mergeCell ref="A1:I1"/>
    <mergeCell ref="A3:I3"/>
    <mergeCell ref="A5:I5"/>
    <mergeCell ref="A7:I7"/>
    <mergeCell ref="A89:I89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112</v>
      </c>
      <c r="B1" s="138"/>
      <c r="C1" s="138"/>
      <c r="D1" s="138"/>
      <c r="E1" s="138"/>
      <c r="F1" s="138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38" t="s">
        <v>33</v>
      </c>
      <c r="B3" s="138"/>
      <c r="C3" s="138"/>
      <c r="D3" s="138"/>
      <c r="E3" s="138"/>
      <c r="F3" s="138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38" t="s">
        <v>10</v>
      </c>
      <c r="B5" s="138"/>
      <c r="C5" s="138"/>
      <c r="D5" s="138"/>
      <c r="E5" s="138"/>
      <c r="F5" s="138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38" t="s">
        <v>134</v>
      </c>
      <c r="B7" s="138"/>
      <c r="C7" s="138"/>
      <c r="D7" s="138"/>
      <c r="E7" s="138"/>
      <c r="F7" s="138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135</v>
      </c>
      <c r="B9" s="19" t="s">
        <v>115</v>
      </c>
      <c r="C9" s="20" t="s">
        <v>116</v>
      </c>
      <c r="D9" s="20" t="s">
        <v>113</v>
      </c>
      <c r="E9" s="20" t="s">
        <v>46</v>
      </c>
      <c r="F9" s="20" t="s">
        <v>114</v>
      </c>
    </row>
    <row r="10" spans="1:6" x14ac:dyDescent="0.25">
      <c r="A10" s="89" t="s">
        <v>0</v>
      </c>
      <c r="B10" s="186">
        <f>B11+B13+B15+B18</f>
        <v>653515</v>
      </c>
      <c r="C10" s="186">
        <f t="shared" ref="C10:F10" si="0">C11+C13+C15+C18</f>
        <v>920579</v>
      </c>
      <c r="D10" s="186">
        <f t="shared" si="0"/>
        <v>761206</v>
      </c>
      <c r="E10" s="186">
        <f t="shared" si="0"/>
        <v>771156</v>
      </c>
      <c r="F10" s="186">
        <f t="shared" si="0"/>
        <v>781571</v>
      </c>
    </row>
    <row r="11" spans="1:6" x14ac:dyDescent="0.25">
      <c r="A11" s="25" t="s">
        <v>136</v>
      </c>
      <c r="B11" s="187">
        <f>B12</f>
        <v>0</v>
      </c>
      <c r="C11" s="187">
        <f t="shared" ref="C11:F11" si="1">C12</f>
        <v>1274</v>
      </c>
      <c r="D11" s="187">
        <f t="shared" si="1"/>
        <v>3276</v>
      </c>
      <c r="E11" s="187">
        <f t="shared" si="1"/>
        <v>3276</v>
      </c>
      <c r="F11" s="187">
        <f t="shared" si="1"/>
        <v>3276</v>
      </c>
    </row>
    <row r="12" spans="1:6" x14ac:dyDescent="0.25">
      <c r="A12" s="91" t="s">
        <v>137</v>
      </c>
      <c r="B12" s="121">
        <f>'Račun prihoda i rashoda'!E13+'Račun prihoda i rashoda'!E20+'Račun prihoda i rashoda'!E27+'Račun prihoda i rashoda'!E34+'Račun prihoda i rashoda'!E41+'Račun prihoda i rashoda'!E49+'Račun prihoda i rashoda'!E57+'Račun prihoda i rashoda'!E65+'Račun prihoda i rashoda'!E73+'Račun prihoda i rashoda'!E80</f>
        <v>0</v>
      </c>
      <c r="C12" s="121">
        <f>'Račun prihoda i rashoda'!F13+'Račun prihoda i rashoda'!F20+'Račun prihoda i rashoda'!F27+'Račun prihoda i rashoda'!F34+'Račun prihoda i rashoda'!F41+'Račun prihoda i rashoda'!F49+'Račun prihoda i rashoda'!F57+'Račun prihoda i rashoda'!F65+'Račun prihoda i rashoda'!F73+'Račun prihoda i rashoda'!F80</f>
        <v>1274</v>
      </c>
      <c r="D12" s="121">
        <f>'Račun prihoda i rashoda'!G13+'Račun prihoda i rashoda'!G20+'Račun prihoda i rashoda'!G27+'Račun prihoda i rashoda'!G34+'Račun prihoda i rashoda'!G41+'Račun prihoda i rashoda'!G49+'Račun prihoda i rashoda'!G57+'Račun prihoda i rashoda'!G65+'Račun prihoda i rashoda'!G73+'Račun prihoda i rashoda'!G80</f>
        <v>3276</v>
      </c>
      <c r="E12" s="121">
        <f>'Račun prihoda i rashoda'!H13+'Račun prihoda i rashoda'!H20+'Račun prihoda i rashoda'!H27+'Račun prihoda i rashoda'!H34+'Račun prihoda i rashoda'!H41+'Račun prihoda i rashoda'!H49+'Račun prihoda i rashoda'!H57+'Račun prihoda i rashoda'!H65+'Račun prihoda i rashoda'!H73+'Račun prihoda i rashoda'!H80</f>
        <v>3276</v>
      </c>
      <c r="F12" s="121">
        <f>'Račun prihoda i rashoda'!I13+'Račun prihoda i rashoda'!I20+'Račun prihoda i rashoda'!I27+'Račun prihoda i rashoda'!I34+'Račun prihoda i rashoda'!I41+'Račun prihoda i rashoda'!I49+'Račun prihoda i rashoda'!I57+'Račun prihoda i rashoda'!I65+'Račun prihoda i rashoda'!I73+'Račun prihoda i rashoda'!I80</f>
        <v>3276</v>
      </c>
    </row>
    <row r="13" spans="1:6" x14ac:dyDescent="0.25">
      <c r="A13" s="25" t="s">
        <v>143</v>
      </c>
      <c r="B13" s="187">
        <f>B14</f>
        <v>4214</v>
      </c>
      <c r="C13" s="187">
        <f t="shared" ref="C13:F13" si="2">C14</f>
        <v>3982</v>
      </c>
      <c r="D13" s="187">
        <f t="shared" si="2"/>
        <v>4010</v>
      </c>
      <c r="E13" s="187">
        <f t="shared" si="2"/>
        <v>4010</v>
      </c>
      <c r="F13" s="187">
        <f t="shared" si="2"/>
        <v>4010</v>
      </c>
    </row>
    <row r="14" spans="1:6" x14ac:dyDescent="0.25">
      <c r="A14" s="94" t="s">
        <v>144</v>
      </c>
      <c r="B14" s="120">
        <f>'Račun prihoda i rashoda'!E14+'Račun prihoda i rashoda'!E21+'Račun prihoda i rashoda'!E28+'Račun prihoda i rashoda'!E35+'Račun prihoda i rashoda'!E42+'Račun prihoda i rashoda'!E50+'Račun prihoda i rashoda'!E58+'Račun prihoda i rashoda'!E66+'Račun prihoda i rashoda'!E74+'Račun prihoda i rashoda'!E81</f>
        <v>4214</v>
      </c>
      <c r="C14" s="120">
        <f>'Račun prihoda i rashoda'!F14+'Račun prihoda i rashoda'!F21+'Račun prihoda i rashoda'!F28+'Račun prihoda i rashoda'!F35+'Račun prihoda i rashoda'!F42+'Račun prihoda i rashoda'!F50+'Račun prihoda i rashoda'!F58+'Račun prihoda i rashoda'!F66+'Račun prihoda i rashoda'!F74+'Račun prihoda i rashoda'!F81</f>
        <v>3982</v>
      </c>
      <c r="D14" s="120">
        <f>'Račun prihoda i rashoda'!G14+'Račun prihoda i rashoda'!G21+'Račun prihoda i rashoda'!G28+'Račun prihoda i rashoda'!G35+'Račun prihoda i rashoda'!G42+'Račun prihoda i rashoda'!G50+'Račun prihoda i rashoda'!G58+'Račun prihoda i rashoda'!G66+'Račun prihoda i rashoda'!G74+'Račun prihoda i rashoda'!G81</f>
        <v>4010</v>
      </c>
      <c r="E14" s="120">
        <f>'Račun prihoda i rashoda'!H14+'Račun prihoda i rashoda'!H21+'Račun prihoda i rashoda'!H28+'Račun prihoda i rashoda'!H35+'Račun prihoda i rashoda'!H42+'Račun prihoda i rashoda'!H50+'Račun prihoda i rashoda'!H58+'Račun prihoda i rashoda'!H66+'Račun prihoda i rashoda'!H74+'Račun prihoda i rashoda'!H81</f>
        <v>4010</v>
      </c>
      <c r="F14" s="120">
        <f>'Račun prihoda i rashoda'!I14+'Račun prihoda i rashoda'!I21+'Račun prihoda i rashoda'!I28+'Račun prihoda i rashoda'!I35+'Račun prihoda i rashoda'!I42+'Račun prihoda i rashoda'!I50+'Račun prihoda i rashoda'!I58+'Račun prihoda i rashoda'!I66+'Račun prihoda i rashoda'!I74+'Račun prihoda i rashoda'!I81</f>
        <v>4010</v>
      </c>
    </row>
    <row r="15" spans="1:6" ht="25.5" x14ac:dyDescent="0.25">
      <c r="A15" s="11" t="s">
        <v>138</v>
      </c>
      <c r="B15" s="42">
        <f>SUM(B16:B17)</f>
        <v>36876</v>
      </c>
      <c r="C15" s="42">
        <f t="shared" ref="C15:F15" si="3">SUM(C16:C17)</f>
        <v>160183</v>
      </c>
      <c r="D15" s="42">
        <f t="shared" si="3"/>
        <v>33400</v>
      </c>
      <c r="E15" s="42">
        <f t="shared" si="3"/>
        <v>34240</v>
      </c>
      <c r="F15" s="42">
        <f t="shared" si="3"/>
        <v>35105</v>
      </c>
    </row>
    <row r="16" spans="1:6" ht="25.5" x14ac:dyDescent="0.25">
      <c r="A16" s="98" t="s">
        <v>139</v>
      </c>
      <c r="B16" s="118">
        <f>'Račun prihoda i rashoda'!E15+'Račun prihoda i rashoda'!E22+'Račun prihoda i rashoda'!E29+'Račun prihoda i rashoda'!E36+'Račun prihoda i rashoda'!E43+'Račun prihoda i rashoda'!E51+'Račun prihoda i rashoda'!E59+'Račun prihoda i rashoda'!E67+'Račun prihoda i rashoda'!E75+'Račun prihoda i rashoda'!E82</f>
        <v>0</v>
      </c>
      <c r="C16" s="118">
        <f>'Račun prihoda i rashoda'!F15+'Račun prihoda i rashoda'!F22+'Račun prihoda i rashoda'!F29+'Račun prihoda i rashoda'!F36+'Račun prihoda i rashoda'!F43+'Račun prihoda i rashoda'!F51+'Račun prihoda i rashoda'!F59+'Račun prihoda i rashoda'!F67+'Račun prihoda i rashoda'!F75+'Račun prihoda i rashoda'!F82</f>
        <v>0</v>
      </c>
      <c r="D16" s="118">
        <f>'Račun prihoda i rashoda'!G15+'Račun prihoda i rashoda'!G22+'Račun prihoda i rashoda'!G29+'Račun prihoda i rashoda'!G36+'Račun prihoda i rashoda'!G43+'Račun prihoda i rashoda'!G51+'Račun prihoda i rashoda'!G59+'Račun prihoda i rashoda'!G67+'Račun prihoda i rashoda'!G75+'Račun prihoda i rashoda'!G82</f>
        <v>5380</v>
      </c>
      <c r="E16" s="118">
        <f>'Račun prihoda i rashoda'!H15+'Račun prihoda i rashoda'!H22+'Račun prihoda i rashoda'!H29+'Račun prihoda i rashoda'!H36+'Račun prihoda i rashoda'!H43+'Račun prihoda i rashoda'!H51+'Račun prihoda i rashoda'!H59+'Račun prihoda i rashoda'!H67+'Račun prihoda i rashoda'!H75+'Račun prihoda i rashoda'!H82</f>
        <v>5380</v>
      </c>
      <c r="F16" s="118">
        <f>'Račun prihoda i rashoda'!I15+'Račun prihoda i rashoda'!I22+'Račun prihoda i rashoda'!I29+'Račun prihoda i rashoda'!I36+'Račun prihoda i rashoda'!I43+'Račun prihoda i rashoda'!I51+'Račun prihoda i rashoda'!I59+'Račun prihoda i rashoda'!I67+'Račun prihoda i rashoda'!I75+'Račun prihoda i rashoda'!I82</f>
        <v>5380</v>
      </c>
    </row>
    <row r="17" spans="1:6" ht="25.5" x14ac:dyDescent="0.25">
      <c r="A17" s="99" t="s">
        <v>190</v>
      </c>
      <c r="B17" s="116">
        <f>'Račun prihoda i rashoda'!E16+'Račun prihoda i rashoda'!E23+'Račun prihoda i rashoda'!E30+'Račun prihoda i rashoda'!E37+'Račun prihoda i rashoda'!E44+'Račun prihoda i rashoda'!E52+'Račun prihoda i rashoda'!E60+'Račun prihoda i rashoda'!E68+'Račun prihoda i rashoda'!E76+'Račun prihoda i rashoda'!E83</f>
        <v>36876</v>
      </c>
      <c r="C17" s="116">
        <f>'Račun prihoda i rashoda'!F16+'Račun prihoda i rashoda'!F23+'Račun prihoda i rashoda'!F30+'Račun prihoda i rashoda'!F37+'Račun prihoda i rashoda'!F44+'Račun prihoda i rashoda'!F52+'Račun prihoda i rashoda'!F60+'Račun prihoda i rashoda'!F68+'Račun prihoda i rashoda'!F76+'Račun prihoda i rashoda'!F83</f>
        <v>160183</v>
      </c>
      <c r="D17" s="116">
        <f>'Račun prihoda i rashoda'!G16+'Račun prihoda i rashoda'!G23+'Račun prihoda i rashoda'!G30+'Račun prihoda i rashoda'!G37+'Račun prihoda i rashoda'!G44+'Račun prihoda i rashoda'!G52+'Račun prihoda i rashoda'!G60+'Račun prihoda i rashoda'!G68+'Račun prihoda i rashoda'!G76+'Račun prihoda i rashoda'!G83</f>
        <v>28020</v>
      </c>
      <c r="E17" s="116">
        <f>'Račun prihoda i rashoda'!H16+'Račun prihoda i rashoda'!H23+'Račun prihoda i rashoda'!H30+'Račun prihoda i rashoda'!H37+'Račun prihoda i rashoda'!H44+'Račun prihoda i rashoda'!H52+'Račun prihoda i rashoda'!H60+'Račun prihoda i rashoda'!H68+'Račun prihoda i rashoda'!H76+'Račun prihoda i rashoda'!H83</f>
        <v>28860</v>
      </c>
      <c r="F17" s="116">
        <f>'Račun prihoda i rashoda'!I16+'Račun prihoda i rashoda'!I23+'Račun prihoda i rashoda'!I30+'Račun prihoda i rashoda'!I37+'Račun prihoda i rashoda'!I44+'Račun prihoda i rashoda'!I52+'Račun prihoda i rashoda'!I60+'Račun prihoda i rashoda'!I68+'Račun prihoda i rashoda'!I76+'Račun prihoda i rashoda'!I83</f>
        <v>29725</v>
      </c>
    </row>
    <row r="18" spans="1:6" x14ac:dyDescent="0.25">
      <c r="A18" s="89" t="s">
        <v>140</v>
      </c>
      <c r="B18" s="42">
        <f>SUM(B19:B20)</f>
        <v>612425</v>
      </c>
      <c r="C18" s="42">
        <f t="shared" ref="C18:F18" si="4">SUM(C19:C20)</f>
        <v>755140</v>
      </c>
      <c r="D18" s="42">
        <f t="shared" si="4"/>
        <v>720520</v>
      </c>
      <c r="E18" s="42">
        <f t="shared" si="4"/>
        <v>729630</v>
      </c>
      <c r="F18" s="42">
        <f t="shared" si="4"/>
        <v>739180</v>
      </c>
    </row>
    <row r="19" spans="1:6" x14ac:dyDescent="0.25">
      <c r="A19" s="103" t="s">
        <v>191</v>
      </c>
      <c r="B19" s="243">
        <f>'Račun prihoda i rashoda'!E17+'Račun prihoda i rashoda'!E24+'Račun prihoda i rashoda'!E31+'Račun prihoda i rashoda'!E38+'Račun prihoda i rashoda'!E45+'Račun prihoda i rashoda'!E61+'Račun prihoda i rashoda'!E69+'Račun prihoda i rashoda'!E77+'Račun prihoda i rashoda'!E84</f>
        <v>0</v>
      </c>
      <c r="C19" s="243">
        <f>'Račun prihoda i rashoda'!F17+'Račun prihoda i rashoda'!F24+'Račun prihoda i rashoda'!F31+'Račun prihoda i rashoda'!F38+'Račun prihoda i rashoda'!F45+'Račun prihoda i rashoda'!F61+'Račun prihoda i rashoda'!F69+'Račun prihoda i rashoda'!F77+'Račun prihoda i rashoda'!F84</f>
        <v>1792</v>
      </c>
      <c r="D19" s="243">
        <f>'Račun prihoda i rashoda'!G17+'Račun prihoda i rashoda'!G24+'Račun prihoda i rashoda'!G31+'Račun prihoda i rashoda'!G38+'Račun prihoda i rashoda'!G45+'Račun prihoda i rashoda'!G61+'Račun prihoda i rashoda'!G69+'Račun prihoda i rashoda'!G77+'Račun prihoda i rashoda'!G84</f>
        <v>9660</v>
      </c>
      <c r="E19" s="243">
        <f>'Račun prihoda i rashoda'!H17+'Račun prihoda i rashoda'!H24+'Račun prihoda i rashoda'!H31+'Račun prihoda i rashoda'!H38+'Račun prihoda i rashoda'!H45+'Račun prihoda i rashoda'!H61+'Račun prihoda i rashoda'!H69+'Račun prihoda i rashoda'!H77+'Račun prihoda i rashoda'!H84</f>
        <v>9660</v>
      </c>
      <c r="F19" s="243">
        <f>'Račun prihoda i rashoda'!I17+'Račun prihoda i rashoda'!I24+'Račun prihoda i rashoda'!I31+'Račun prihoda i rashoda'!I38+'Račun prihoda i rashoda'!I45+'Račun prihoda i rashoda'!I61+'Račun prihoda i rashoda'!I69+'Račun prihoda i rashoda'!I77+'Račun prihoda i rashoda'!I84</f>
        <v>9660</v>
      </c>
    </row>
    <row r="20" spans="1:6" x14ac:dyDescent="0.25">
      <c r="A20" s="105" t="s">
        <v>141</v>
      </c>
      <c r="B20" s="110">
        <f>'Račun prihoda i rashoda'!E18+'Račun prihoda i rashoda'!E25+'Račun prihoda i rashoda'!E32+'Račun prihoda i rashoda'!E39+'Račun prihoda i rashoda'!E46+'Račun prihoda i rashoda'!E54+'Račun prihoda i rashoda'!E62+'Račun prihoda i rashoda'!E70+'Račun prihoda i rashoda'!E78+'Račun prihoda i rashoda'!E85</f>
        <v>612425</v>
      </c>
      <c r="C20" s="110">
        <f>'Račun prihoda i rashoda'!F18+'Račun prihoda i rashoda'!F25+'Račun prihoda i rashoda'!F32+'Račun prihoda i rashoda'!F39+'Račun prihoda i rashoda'!F46+'Račun prihoda i rashoda'!F54+'Račun prihoda i rashoda'!F62+'Račun prihoda i rashoda'!F70+'Račun prihoda i rashoda'!F78+'Račun prihoda i rashoda'!F85</f>
        <v>753348</v>
      </c>
      <c r="D20" s="110">
        <f>'Račun prihoda i rashoda'!G18+'Račun prihoda i rashoda'!G25+'Račun prihoda i rashoda'!G32+'Račun prihoda i rashoda'!G39+'Račun prihoda i rashoda'!G46+'Račun prihoda i rashoda'!G54+'Račun prihoda i rashoda'!G62+'Račun prihoda i rashoda'!G70+'Račun prihoda i rashoda'!G78+'Račun prihoda i rashoda'!G85</f>
        <v>710860</v>
      </c>
      <c r="E20" s="110">
        <f>'Račun prihoda i rashoda'!H18+'Račun prihoda i rashoda'!H25+'Račun prihoda i rashoda'!H32+'Račun prihoda i rashoda'!H39+'Račun prihoda i rashoda'!H46+'Račun prihoda i rashoda'!H54+'Račun prihoda i rashoda'!H62+'Račun prihoda i rashoda'!H70+'Račun prihoda i rashoda'!H78+'Račun prihoda i rashoda'!H85</f>
        <v>719970</v>
      </c>
      <c r="F20" s="110">
        <f>'Račun prihoda i rashoda'!I18+'Račun prihoda i rashoda'!I25+'Račun prihoda i rashoda'!I32+'Račun prihoda i rashoda'!I39+'Račun prihoda i rashoda'!I46+'Račun prihoda i rashoda'!I54+'Račun prihoda i rashoda'!I62+'Račun prihoda i rashoda'!I70+'Račun prihoda i rashoda'!I78+'Račun prihoda i rashoda'!I85</f>
        <v>729520</v>
      </c>
    </row>
    <row r="23" spans="1:6" ht="15.75" customHeight="1" x14ac:dyDescent="0.25">
      <c r="A23" s="138" t="s">
        <v>142</v>
      </c>
      <c r="B23" s="138"/>
      <c r="C23" s="138"/>
      <c r="D23" s="138"/>
      <c r="E23" s="138"/>
      <c r="F23" s="138"/>
    </row>
    <row r="24" spans="1:6" ht="18" x14ac:dyDescent="0.25">
      <c r="A24" s="24"/>
      <c r="B24" s="24"/>
      <c r="C24" s="24"/>
      <c r="D24" s="24"/>
      <c r="E24" s="5"/>
      <c r="F24" s="5"/>
    </row>
    <row r="25" spans="1:6" ht="25.5" x14ac:dyDescent="0.25">
      <c r="A25" s="20" t="s">
        <v>135</v>
      </c>
      <c r="B25" s="19" t="s">
        <v>115</v>
      </c>
      <c r="C25" s="20" t="s">
        <v>116</v>
      </c>
      <c r="D25" s="20" t="s">
        <v>113</v>
      </c>
      <c r="E25" s="20" t="s">
        <v>46</v>
      </c>
      <c r="F25" s="20" t="s">
        <v>114</v>
      </c>
    </row>
    <row r="26" spans="1:6" x14ac:dyDescent="0.25">
      <c r="A26" s="89" t="s">
        <v>2</v>
      </c>
      <c r="B26" s="186">
        <f>B27+B29+B31+B34</f>
        <v>658378</v>
      </c>
      <c r="C26" s="186">
        <f t="shared" ref="C26:F26" si="5">C27+C29+C31+C34</f>
        <v>920579</v>
      </c>
      <c r="D26" s="186">
        <f t="shared" si="5"/>
        <v>761206</v>
      </c>
      <c r="E26" s="186">
        <f t="shared" si="5"/>
        <v>771156</v>
      </c>
      <c r="F26" s="186">
        <f t="shared" si="5"/>
        <v>781571</v>
      </c>
    </row>
    <row r="27" spans="1:6" ht="15.75" customHeight="1" x14ac:dyDescent="0.25">
      <c r="A27" s="25" t="s">
        <v>136</v>
      </c>
      <c r="B27" s="187">
        <f>B28</f>
        <v>0</v>
      </c>
      <c r="C27" s="187">
        <f t="shared" ref="C27" si="6">C28</f>
        <v>1275</v>
      </c>
      <c r="D27" s="187">
        <f t="shared" ref="D27" si="7">D28</f>
        <v>3276</v>
      </c>
      <c r="E27" s="187">
        <f t="shared" ref="E27" si="8">E28</f>
        <v>3276</v>
      </c>
      <c r="F27" s="187">
        <f t="shared" ref="F27" si="9">F28</f>
        <v>3276</v>
      </c>
    </row>
    <row r="28" spans="1:6" x14ac:dyDescent="0.25">
      <c r="A28" s="91" t="s">
        <v>137</v>
      </c>
      <c r="B28" s="121">
        <f>'Račun prihoda i rashoda'!E95+'Račun prihoda i rashoda'!E102+'Račun prihoda i rashoda'!E109+'Račun prihoda i rashoda'!E116+'Račun prihoda i rashoda'!E124+'Račun prihoda i rashoda'!E131+'Račun prihoda i rashoda'!E138+'Račun prihoda i rashoda'!E145+'Račun prihoda i rashoda'!E152+'Račun prihoda i rashoda'!E159+'Račun prihoda i rashoda'!E166+'Račun prihoda i rashoda'!E173+'Račun prihoda i rashoda'!E180+'Račun prihoda i rashoda'!E187+'Račun prihoda i rashoda'!E194+'Račun prihoda i rashoda'!E201+'Račun prihoda i rashoda'!E208+'Račun prihoda i rashoda'!E215+'Račun prihoda i rashoda'!E222+'Račun prihoda i rashoda'!E229+'Račun prihoda i rashoda'!E236+'Račun prihoda i rashoda'!E243+'Račun prihoda i rashoda'!E250+'Račun prihoda i rashoda'!E257+'Račun prihoda i rashoda'!E264+'Račun prihoda i rashoda'!E272+'Račun prihoda i rashoda'!E280+'Račun prihoda i rashoda'!E290+'Račun prihoda i rashoda'!E297+'Račun prihoda i rashoda'!E304+'Račun prihoda i rashoda'!E311+'Račun prihoda i rashoda'!E318+'Račun prihoda i rashoda'!E326</f>
        <v>0</v>
      </c>
      <c r="C28" s="121">
        <f>'Račun prihoda i rashoda'!F95+'Račun prihoda i rashoda'!F102+'Račun prihoda i rashoda'!F109+'Račun prihoda i rashoda'!F116+'Račun prihoda i rashoda'!F124+'Račun prihoda i rashoda'!F131+'Račun prihoda i rashoda'!F138+'Račun prihoda i rashoda'!F145+'Račun prihoda i rashoda'!F152+'Račun prihoda i rashoda'!F159+'Račun prihoda i rashoda'!F166+'Račun prihoda i rashoda'!F173+'Račun prihoda i rashoda'!F180+'Račun prihoda i rashoda'!F187+'Račun prihoda i rashoda'!F194+'Račun prihoda i rashoda'!F201+'Račun prihoda i rashoda'!F208+'Račun prihoda i rashoda'!F215+'Račun prihoda i rashoda'!F222+'Račun prihoda i rashoda'!F229+'Račun prihoda i rashoda'!F236+'Račun prihoda i rashoda'!F243+'Račun prihoda i rashoda'!F250+'Račun prihoda i rashoda'!F257+'Račun prihoda i rashoda'!F264+'Račun prihoda i rashoda'!F272+'Račun prihoda i rashoda'!F280+'Račun prihoda i rashoda'!F290+'Račun prihoda i rashoda'!F297+'Račun prihoda i rashoda'!F304+'Račun prihoda i rashoda'!F311+'Račun prihoda i rashoda'!F318+'Račun prihoda i rashoda'!F326</f>
        <v>1275</v>
      </c>
      <c r="D28" s="121">
        <f>'Račun prihoda i rashoda'!G95+'Račun prihoda i rashoda'!G102+'Račun prihoda i rashoda'!G109+'Račun prihoda i rashoda'!G116+'Račun prihoda i rashoda'!G124+'Račun prihoda i rashoda'!G131+'Račun prihoda i rashoda'!G138+'Račun prihoda i rashoda'!G145+'Račun prihoda i rashoda'!G152+'Račun prihoda i rashoda'!G159+'Račun prihoda i rashoda'!G166+'Račun prihoda i rashoda'!G173+'Račun prihoda i rashoda'!G180+'Račun prihoda i rashoda'!G187+'Račun prihoda i rashoda'!G194+'Račun prihoda i rashoda'!G201+'Račun prihoda i rashoda'!G208+'Račun prihoda i rashoda'!G215+'Račun prihoda i rashoda'!G222+'Račun prihoda i rashoda'!G229+'Račun prihoda i rashoda'!G236+'Račun prihoda i rashoda'!G243+'Račun prihoda i rashoda'!G250+'Račun prihoda i rashoda'!G257+'Račun prihoda i rashoda'!G264+'Račun prihoda i rashoda'!G272+'Račun prihoda i rashoda'!G280+'Račun prihoda i rashoda'!G290+'Račun prihoda i rashoda'!G297+'Račun prihoda i rashoda'!G304+'Račun prihoda i rashoda'!G311+'Račun prihoda i rashoda'!G318+'Račun prihoda i rashoda'!G326</f>
        <v>3276</v>
      </c>
      <c r="E28" s="121">
        <f>'Račun prihoda i rashoda'!H95+'Račun prihoda i rashoda'!H102+'Račun prihoda i rashoda'!H109+'Račun prihoda i rashoda'!H116+'Račun prihoda i rashoda'!H124+'Račun prihoda i rashoda'!H131+'Račun prihoda i rashoda'!H138+'Račun prihoda i rashoda'!H145+'Račun prihoda i rashoda'!H152+'Račun prihoda i rashoda'!H159+'Račun prihoda i rashoda'!H166+'Račun prihoda i rashoda'!H173+'Račun prihoda i rashoda'!H180+'Račun prihoda i rashoda'!H187+'Račun prihoda i rashoda'!H194+'Račun prihoda i rashoda'!H201+'Račun prihoda i rashoda'!H208+'Račun prihoda i rashoda'!H215+'Račun prihoda i rashoda'!H222+'Račun prihoda i rashoda'!H229+'Račun prihoda i rashoda'!H236+'Račun prihoda i rashoda'!H243+'Račun prihoda i rashoda'!H250+'Račun prihoda i rashoda'!H257+'Račun prihoda i rashoda'!H264+'Račun prihoda i rashoda'!H272+'Račun prihoda i rashoda'!H280+'Račun prihoda i rashoda'!H290+'Račun prihoda i rashoda'!H297+'Račun prihoda i rashoda'!H304+'Račun prihoda i rashoda'!H311+'Račun prihoda i rashoda'!H318+'Račun prihoda i rashoda'!H326</f>
        <v>3276</v>
      </c>
      <c r="F28" s="121">
        <f>'Račun prihoda i rashoda'!I95+'Račun prihoda i rashoda'!I102+'Račun prihoda i rashoda'!I109+'Račun prihoda i rashoda'!I116+'Račun prihoda i rashoda'!I124+'Račun prihoda i rashoda'!I131+'Račun prihoda i rashoda'!I138+'Račun prihoda i rashoda'!I145+'Račun prihoda i rashoda'!I152+'Račun prihoda i rashoda'!I159+'Račun prihoda i rashoda'!I166+'Račun prihoda i rashoda'!I173+'Račun prihoda i rashoda'!I180+'Račun prihoda i rashoda'!I187+'Račun prihoda i rashoda'!I194+'Račun prihoda i rashoda'!I201+'Račun prihoda i rashoda'!I208+'Račun prihoda i rashoda'!I215+'Račun prihoda i rashoda'!I222+'Račun prihoda i rashoda'!I229+'Račun prihoda i rashoda'!I236+'Račun prihoda i rashoda'!I243+'Račun prihoda i rashoda'!I250+'Račun prihoda i rashoda'!I257+'Račun prihoda i rashoda'!I264+'Račun prihoda i rashoda'!I272+'Račun prihoda i rashoda'!I280+'Račun prihoda i rashoda'!I290+'Račun prihoda i rashoda'!I297+'Račun prihoda i rashoda'!I304+'Račun prihoda i rashoda'!I311+'Račun prihoda i rashoda'!I318+'Račun prihoda i rashoda'!I326</f>
        <v>3276</v>
      </c>
    </row>
    <row r="29" spans="1:6" x14ac:dyDescent="0.25">
      <c r="A29" s="25" t="s">
        <v>143</v>
      </c>
      <c r="B29" s="187">
        <f>B30</f>
        <v>4214</v>
      </c>
      <c r="C29" s="187">
        <f t="shared" ref="C29" si="10">C30</f>
        <v>3982</v>
      </c>
      <c r="D29" s="187">
        <f t="shared" ref="D29" si="11">D30</f>
        <v>4010</v>
      </c>
      <c r="E29" s="187">
        <f t="shared" ref="E29" si="12">E30</f>
        <v>4010</v>
      </c>
      <c r="F29" s="187">
        <f t="shared" ref="F29" si="13">F30</f>
        <v>4010</v>
      </c>
    </row>
    <row r="30" spans="1:6" x14ac:dyDescent="0.25">
      <c r="A30" s="94" t="s">
        <v>144</v>
      </c>
      <c r="B30" s="120">
        <f>'Račun prihoda i rashoda'!E96+'Račun prihoda i rashoda'!E103+'Račun prihoda i rashoda'!E110+'Račun prihoda i rashoda'!E117+'Račun prihoda i rashoda'!E125+'Račun prihoda i rashoda'!E132+'Račun prihoda i rashoda'!E139+'Račun prihoda i rashoda'!E146+'Račun prihoda i rashoda'!E153+'Račun prihoda i rashoda'!E160+'Račun prihoda i rashoda'!E167+'Račun prihoda i rashoda'!E174+'Račun prihoda i rashoda'!E181+'Račun prihoda i rashoda'!E188+'Račun prihoda i rashoda'!E195+'Račun prihoda i rashoda'!E202+'Račun prihoda i rashoda'!E209+'Račun prihoda i rashoda'!E216+'Račun prihoda i rashoda'!E223+'Račun prihoda i rashoda'!E230+'Račun prihoda i rashoda'!E237+'Račun prihoda i rashoda'!E244+'Račun prihoda i rashoda'!E251+'Račun prihoda i rashoda'!E258+'Račun prihoda i rashoda'!E265+'Račun prihoda i rashoda'!E273+'Račun prihoda i rashoda'!E281+'Račun prihoda i rashoda'!E291+'Račun prihoda i rashoda'!E298+'Račun prihoda i rashoda'!E305+'Račun prihoda i rashoda'!E312+'Račun prihoda i rashoda'!E319+'Račun prihoda i rashoda'!E327</f>
        <v>4214</v>
      </c>
      <c r="C30" s="120">
        <f>'Račun prihoda i rashoda'!F96+'Račun prihoda i rashoda'!F103+'Račun prihoda i rashoda'!F110+'Račun prihoda i rashoda'!F117+'Račun prihoda i rashoda'!F125+'Račun prihoda i rashoda'!F132+'Račun prihoda i rashoda'!F139+'Račun prihoda i rashoda'!F146+'Račun prihoda i rashoda'!F153+'Račun prihoda i rashoda'!F160+'Račun prihoda i rashoda'!F167+'Račun prihoda i rashoda'!F174+'Račun prihoda i rashoda'!F181+'Račun prihoda i rashoda'!F188+'Račun prihoda i rashoda'!F195+'Račun prihoda i rashoda'!F202+'Račun prihoda i rashoda'!F209+'Račun prihoda i rashoda'!F216+'Račun prihoda i rashoda'!F223+'Račun prihoda i rashoda'!F230+'Račun prihoda i rashoda'!F237+'Račun prihoda i rashoda'!F244+'Račun prihoda i rashoda'!F251+'Račun prihoda i rashoda'!F258+'Račun prihoda i rashoda'!F265+'Račun prihoda i rashoda'!F273+'Račun prihoda i rashoda'!F281+'Račun prihoda i rashoda'!F291+'Račun prihoda i rashoda'!F298+'Račun prihoda i rashoda'!F305+'Račun prihoda i rashoda'!F312+'Račun prihoda i rashoda'!F319+'Račun prihoda i rashoda'!F327</f>
        <v>3982</v>
      </c>
      <c r="D30" s="120">
        <f>'Račun prihoda i rashoda'!G96+'Račun prihoda i rashoda'!G103+'Račun prihoda i rashoda'!G110+'Račun prihoda i rashoda'!G117+'Račun prihoda i rashoda'!G125+'Račun prihoda i rashoda'!G132+'Račun prihoda i rashoda'!G139+'Račun prihoda i rashoda'!G146+'Račun prihoda i rashoda'!G153+'Račun prihoda i rashoda'!G160+'Račun prihoda i rashoda'!G167+'Račun prihoda i rashoda'!G174+'Račun prihoda i rashoda'!G181+'Račun prihoda i rashoda'!G188+'Račun prihoda i rashoda'!G195+'Račun prihoda i rashoda'!G202+'Račun prihoda i rashoda'!G209+'Račun prihoda i rashoda'!G216+'Račun prihoda i rashoda'!G223+'Račun prihoda i rashoda'!G230+'Račun prihoda i rashoda'!G237+'Račun prihoda i rashoda'!G244+'Račun prihoda i rashoda'!G251+'Račun prihoda i rashoda'!G258+'Račun prihoda i rashoda'!G265+'Račun prihoda i rashoda'!G273+'Račun prihoda i rashoda'!G281+'Račun prihoda i rashoda'!G291+'Račun prihoda i rashoda'!G298+'Račun prihoda i rashoda'!G305+'Račun prihoda i rashoda'!G312+'Račun prihoda i rashoda'!G319+'Račun prihoda i rashoda'!G327</f>
        <v>4010</v>
      </c>
      <c r="E30" s="120">
        <f>'Račun prihoda i rashoda'!H96+'Račun prihoda i rashoda'!H103+'Račun prihoda i rashoda'!H110+'Račun prihoda i rashoda'!H117+'Račun prihoda i rashoda'!H125+'Račun prihoda i rashoda'!H132+'Račun prihoda i rashoda'!H139+'Račun prihoda i rashoda'!H146+'Račun prihoda i rashoda'!H153+'Račun prihoda i rashoda'!H160+'Račun prihoda i rashoda'!H167+'Račun prihoda i rashoda'!H174+'Račun prihoda i rashoda'!H181+'Račun prihoda i rashoda'!H188+'Račun prihoda i rashoda'!H195+'Račun prihoda i rashoda'!H202+'Račun prihoda i rashoda'!H209+'Račun prihoda i rashoda'!H216+'Račun prihoda i rashoda'!H223+'Račun prihoda i rashoda'!H230+'Račun prihoda i rashoda'!H237+'Račun prihoda i rashoda'!H244+'Račun prihoda i rashoda'!H251+'Račun prihoda i rashoda'!H258+'Račun prihoda i rashoda'!H265+'Račun prihoda i rashoda'!H273+'Račun prihoda i rashoda'!H281+'Račun prihoda i rashoda'!H291+'Račun prihoda i rashoda'!H298+'Račun prihoda i rashoda'!H305+'Račun prihoda i rashoda'!H312+'Račun prihoda i rashoda'!H319+'Račun prihoda i rashoda'!H327</f>
        <v>4010</v>
      </c>
      <c r="F30" s="120">
        <f>'Račun prihoda i rashoda'!I96+'Račun prihoda i rashoda'!I103+'Račun prihoda i rashoda'!I110+'Račun prihoda i rashoda'!I117+'Račun prihoda i rashoda'!I125+'Račun prihoda i rashoda'!I132+'Račun prihoda i rashoda'!I139+'Račun prihoda i rashoda'!I146+'Račun prihoda i rashoda'!I153+'Račun prihoda i rashoda'!I160+'Račun prihoda i rashoda'!I167+'Račun prihoda i rashoda'!I174+'Račun prihoda i rashoda'!I181+'Račun prihoda i rashoda'!I188+'Račun prihoda i rashoda'!I195+'Račun prihoda i rashoda'!I202+'Račun prihoda i rashoda'!I209+'Račun prihoda i rashoda'!I216+'Račun prihoda i rashoda'!I223+'Račun prihoda i rashoda'!I230+'Račun prihoda i rashoda'!I237+'Račun prihoda i rashoda'!I244+'Račun prihoda i rashoda'!I251+'Račun prihoda i rashoda'!I258+'Račun prihoda i rashoda'!I265+'Račun prihoda i rashoda'!I273+'Račun prihoda i rashoda'!I281+'Račun prihoda i rashoda'!I291+'Račun prihoda i rashoda'!I298+'Račun prihoda i rashoda'!I305+'Račun prihoda i rashoda'!I312+'Račun prihoda i rashoda'!I319+'Račun prihoda i rashoda'!I327</f>
        <v>4010</v>
      </c>
    </row>
    <row r="31" spans="1:6" ht="25.5" x14ac:dyDescent="0.25">
      <c r="A31" s="11" t="s">
        <v>138</v>
      </c>
      <c r="B31" s="42">
        <f>SUM(B32:B33)</f>
        <v>67441</v>
      </c>
      <c r="C31" s="42">
        <f t="shared" ref="C31" si="14">SUM(C32:C33)</f>
        <v>160183</v>
      </c>
      <c r="D31" s="42">
        <f t="shared" ref="D31" si="15">SUM(D32:D33)</f>
        <v>33400</v>
      </c>
      <c r="E31" s="42">
        <f t="shared" ref="E31" si="16">SUM(E32:E33)</f>
        <v>34240</v>
      </c>
      <c r="F31" s="42">
        <f t="shared" ref="F31" si="17">SUM(F32:F33)</f>
        <v>35105</v>
      </c>
    </row>
    <row r="32" spans="1:6" ht="25.5" x14ac:dyDescent="0.25">
      <c r="A32" s="98" t="s">
        <v>139</v>
      </c>
      <c r="B32" s="117">
        <f>'Račun prihoda i rashoda'!E97+'Račun prihoda i rashoda'!E104+'Račun prihoda i rashoda'!E111+'Račun prihoda i rashoda'!E118+'Račun prihoda i rashoda'!E126+'Račun prihoda i rashoda'!E133+'Račun prihoda i rashoda'!E140+'Račun prihoda i rashoda'!E147+'Račun prihoda i rashoda'!E154+'Račun prihoda i rashoda'!E161+'Račun prihoda i rashoda'!E168+'Račun prihoda i rashoda'!E175+'Račun prihoda i rashoda'!E182+'Račun prihoda i rashoda'!E189+'Račun prihoda i rashoda'!E196+'Račun prihoda i rashoda'!E203+'Račun prihoda i rashoda'!E210+'Račun prihoda i rashoda'!E217+'Račun prihoda i rashoda'!E224+'Račun prihoda i rashoda'!E231+'Račun prihoda i rashoda'!E238+'Račun prihoda i rashoda'!E245+'Račun prihoda i rashoda'!E252+'Račun prihoda i rashoda'!E259+'Račun prihoda i rashoda'!E266+'Račun prihoda i rashoda'!E274+'Račun prihoda i rashoda'!E282+'Račun prihoda i rashoda'!E292+'Račun prihoda i rashoda'!E299+'Račun prihoda i rashoda'!E306+'Račun prihoda i rashoda'!E313+'Račun prihoda i rashoda'!E320+'Račun prihoda i rashoda'!E328</f>
        <v>30565</v>
      </c>
      <c r="C32" s="117">
        <f>'Račun prihoda i rashoda'!F97+'Račun prihoda i rashoda'!F104+'Račun prihoda i rashoda'!F111+'Račun prihoda i rashoda'!F118+'Račun prihoda i rashoda'!F126+'Račun prihoda i rashoda'!F133+'Račun prihoda i rashoda'!F140+'Račun prihoda i rashoda'!F147+'Račun prihoda i rashoda'!F154+'Račun prihoda i rashoda'!F161+'Račun prihoda i rashoda'!F168+'Račun prihoda i rashoda'!F175+'Račun prihoda i rashoda'!F182+'Račun prihoda i rashoda'!F189+'Račun prihoda i rashoda'!F196+'Račun prihoda i rashoda'!F203+'Račun prihoda i rashoda'!F210+'Račun prihoda i rashoda'!F217+'Račun prihoda i rashoda'!F224+'Račun prihoda i rashoda'!F231+'Račun prihoda i rashoda'!F238+'Račun prihoda i rashoda'!F245+'Račun prihoda i rashoda'!F252+'Račun prihoda i rashoda'!F259+'Račun prihoda i rashoda'!F266+'Račun prihoda i rashoda'!F274+'Račun prihoda i rashoda'!F282+'Račun prihoda i rashoda'!F292+'Račun prihoda i rashoda'!F299+'Račun prihoda i rashoda'!F306+'Račun prihoda i rashoda'!F313+'Račun prihoda i rashoda'!F320+'Račun prihoda i rashoda'!F328</f>
        <v>0</v>
      </c>
      <c r="D32" s="117">
        <f>'Račun prihoda i rashoda'!G97+'Račun prihoda i rashoda'!G104+'Račun prihoda i rashoda'!G111+'Račun prihoda i rashoda'!G118+'Račun prihoda i rashoda'!G126+'Račun prihoda i rashoda'!G133+'Račun prihoda i rashoda'!G140+'Račun prihoda i rashoda'!G147+'Račun prihoda i rashoda'!G154+'Račun prihoda i rashoda'!G161+'Račun prihoda i rashoda'!G168+'Račun prihoda i rashoda'!G175+'Račun prihoda i rashoda'!G182+'Račun prihoda i rashoda'!G189+'Račun prihoda i rashoda'!G196+'Račun prihoda i rashoda'!G203+'Račun prihoda i rashoda'!G210+'Račun prihoda i rashoda'!G217+'Račun prihoda i rashoda'!G224+'Račun prihoda i rashoda'!G231+'Račun prihoda i rashoda'!G238+'Račun prihoda i rashoda'!G245+'Račun prihoda i rashoda'!G252+'Račun prihoda i rashoda'!G259+'Račun prihoda i rashoda'!G266+'Račun prihoda i rashoda'!G274+'Račun prihoda i rashoda'!G282+'Račun prihoda i rashoda'!G292+'Račun prihoda i rashoda'!G299+'Račun prihoda i rashoda'!G306+'Račun prihoda i rashoda'!G313+'Račun prihoda i rashoda'!G320+'Račun prihoda i rashoda'!G328</f>
        <v>5380</v>
      </c>
      <c r="E32" s="117">
        <f>'Račun prihoda i rashoda'!H97+'Račun prihoda i rashoda'!H104+'Račun prihoda i rashoda'!H111+'Račun prihoda i rashoda'!H118+'Račun prihoda i rashoda'!H126+'Račun prihoda i rashoda'!H133+'Račun prihoda i rashoda'!H140+'Račun prihoda i rashoda'!H147+'Račun prihoda i rashoda'!H154+'Račun prihoda i rashoda'!H161+'Račun prihoda i rashoda'!H168+'Račun prihoda i rashoda'!H175+'Račun prihoda i rashoda'!H182+'Račun prihoda i rashoda'!H189+'Račun prihoda i rashoda'!H196+'Račun prihoda i rashoda'!H203+'Račun prihoda i rashoda'!H210+'Račun prihoda i rashoda'!H217+'Račun prihoda i rashoda'!H224+'Račun prihoda i rashoda'!H231+'Račun prihoda i rashoda'!H238+'Račun prihoda i rashoda'!H245+'Račun prihoda i rashoda'!H252+'Račun prihoda i rashoda'!H259+'Račun prihoda i rashoda'!H266+'Račun prihoda i rashoda'!H274+'Račun prihoda i rashoda'!H282+'Račun prihoda i rashoda'!H292+'Račun prihoda i rashoda'!H299+'Račun prihoda i rashoda'!H306+'Račun prihoda i rashoda'!H313+'Račun prihoda i rashoda'!H320+'Račun prihoda i rashoda'!H328</f>
        <v>5380</v>
      </c>
      <c r="F32" s="117">
        <f>'Račun prihoda i rashoda'!I97+'Račun prihoda i rashoda'!I104+'Račun prihoda i rashoda'!I111+'Račun prihoda i rashoda'!I118+'Račun prihoda i rashoda'!I126+'Račun prihoda i rashoda'!I133+'Račun prihoda i rashoda'!I140+'Račun prihoda i rashoda'!I147+'Račun prihoda i rashoda'!I154+'Račun prihoda i rashoda'!I161+'Račun prihoda i rashoda'!I168+'Račun prihoda i rashoda'!I175+'Račun prihoda i rashoda'!I182+'Račun prihoda i rashoda'!I189+'Račun prihoda i rashoda'!I196+'Račun prihoda i rashoda'!I203+'Račun prihoda i rashoda'!I210+'Račun prihoda i rashoda'!I217+'Račun prihoda i rashoda'!I224+'Račun prihoda i rashoda'!I231+'Račun prihoda i rashoda'!I238+'Račun prihoda i rashoda'!I245+'Račun prihoda i rashoda'!I252+'Račun prihoda i rashoda'!I259+'Račun prihoda i rashoda'!I266+'Račun prihoda i rashoda'!I274+'Račun prihoda i rashoda'!I282+'Račun prihoda i rashoda'!I292+'Račun prihoda i rashoda'!I299+'Račun prihoda i rashoda'!I306+'Račun prihoda i rashoda'!I313+'Račun prihoda i rashoda'!I320+'Račun prihoda i rashoda'!I328</f>
        <v>5380</v>
      </c>
    </row>
    <row r="33" spans="1:6" ht="25.5" x14ac:dyDescent="0.25">
      <c r="A33" s="99" t="s">
        <v>190</v>
      </c>
      <c r="B33" s="112">
        <f>'Račun prihoda i rashoda'!E98+'Račun prihoda i rashoda'!E105+'Račun prihoda i rashoda'!E112+'Račun prihoda i rashoda'!E119+'Račun prihoda i rashoda'!E127+'Račun prihoda i rashoda'!E134+'Račun prihoda i rashoda'!E141+'Račun prihoda i rashoda'!E148+'Račun prihoda i rashoda'!E155+'Račun prihoda i rashoda'!E162+'Račun prihoda i rashoda'!E169+'Račun prihoda i rashoda'!E176+'Račun prihoda i rashoda'!E183+'Račun prihoda i rashoda'!E190+'Račun prihoda i rashoda'!E197+'Račun prihoda i rashoda'!E204+'Račun prihoda i rashoda'!E211+'Račun prihoda i rashoda'!E218+'Račun prihoda i rashoda'!E225+'Račun prihoda i rashoda'!E232+'Račun prihoda i rashoda'!E239+'Račun prihoda i rashoda'!E246+'Račun prihoda i rashoda'!E253+'Račun prihoda i rashoda'!E260+'Račun prihoda i rashoda'!E267+'Račun prihoda i rashoda'!E275+'Račun prihoda i rashoda'!E283+'Račun prihoda i rashoda'!E293+'Račun prihoda i rashoda'!E300+'Račun prihoda i rashoda'!E307+'Račun prihoda i rashoda'!E314+'Račun prihoda i rashoda'!E321+'Račun prihoda i rashoda'!E329</f>
        <v>36876</v>
      </c>
      <c r="C33" s="112">
        <f>'Račun prihoda i rashoda'!F98+'Račun prihoda i rashoda'!F105+'Račun prihoda i rashoda'!F112+'Račun prihoda i rashoda'!F119+'Račun prihoda i rashoda'!F127+'Račun prihoda i rashoda'!F134+'Račun prihoda i rashoda'!F141+'Račun prihoda i rashoda'!F148+'Račun prihoda i rashoda'!F155+'Račun prihoda i rashoda'!F162+'Račun prihoda i rashoda'!F169+'Račun prihoda i rashoda'!F176+'Račun prihoda i rashoda'!F183+'Račun prihoda i rashoda'!F190+'Račun prihoda i rashoda'!F197+'Račun prihoda i rashoda'!F204+'Račun prihoda i rashoda'!F211+'Račun prihoda i rashoda'!F218+'Račun prihoda i rashoda'!F225+'Račun prihoda i rashoda'!F232+'Račun prihoda i rashoda'!F239+'Račun prihoda i rashoda'!F246+'Račun prihoda i rashoda'!F253+'Račun prihoda i rashoda'!F260+'Račun prihoda i rashoda'!F267+'Račun prihoda i rashoda'!F275+'Račun prihoda i rashoda'!F283+'Račun prihoda i rashoda'!F293+'Račun prihoda i rashoda'!F300+'Račun prihoda i rashoda'!F307+'Račun prihoda i rashoda'!F314+'Račun prihoda i rashoda'!F321+'Račun prihoda i rashoda'!F329</f>
        <v>160183</v>
      </c>
      <c r="D33" s="112">
        <f>'Račun prihoda i rashoda'!G98+'Račun prihoda i rashoda'!G105+'Račun prihoda i rashoda'!G112+'Račun prihoda i rashoda'!G119+'Račun prihoda i rashoda'!G127+'Račun prihoda i rashoda'!G134+'Račun prihoda i rashoda'!G141+'Račun prihoda i rashoda'!G148+'Račun prihoda i rashoda'!G155+'Račun prihoda i rashoda'!G162+'Račun prihoda i rashoda'!G169+'Račun prihoda i rashoda'!G176+'Račun prihoda i rashoda'!G183+'Račun prihoda i rashoda'!G190+'Račun prihoda i rashoda'!G197+'Račun prihoda i rashoda'!G204+'Račun prihoda i rashoda'!G211+'Račun prihoda i rashoda'!G218+'Račun prihoda i rashoda'!G225+'Račun prihoda i rashoda'!G232+'Račun prihoda i rashoda'!G239+'Račun prihoda i rashoda'!G246+'Račun prihoda i rashoda'!G253+'Račun prihoda i rashoda'!G260+'Račun prihoda i rashoda'!G267+'Račun prihoda i rashoda'!G275+'Račun prihoda i rashoda'!G283+'Račun prihoda i rashoda'!G293+'Račun prihoda i rashoda'!G300+'Račun prihoda i rashoda'!G307+'Račun prihoda i rashoda'!G314+'Račun prihoda i rashoda'!G321+'Račun prihoda i rashoda'!G329</f>
        <v>28020</v>
      </c>
      <c r="E33" s="112">
        <f>'Račun prihoda i rashoda'!H98+'Račun prihoda i rashoda'!H105+'Račun prihoda i rashoda'!H112+'Račun prihoda i rashoda'!H119+'Račun prihoda i rashoda'!H127+'Račun prihoda i rashoda'!H134+'Račun prihoda i rashoda'!H141+'Račun prihoda i rashoda'!H148+'Račun prihoda i rashoda'!H155+'Račun prihoda i rashoda'!H162+'Račun prihoda i rashoda'!H169+'Račun prihoda i rashoda'!H176+'Račun prihoda i rashoda'!H183+'Račun prihoda i rashoda'!H190+'Račun prihoda i rashoda'!H197+'Račun prihoda i rashoda'!H204+'Račun prihoda i rashoda'!H211+'Račun prihoda i rashoda'!H218+'Račun prihoda i rashoda'!H225+'Račun prihoda i rashoda'!H232+'Račun prihoda i rashoda'!H239+'Račun prihoda i rashoda'!H246+'Račun prihoda i rashoda'!H253+'Račun prihoda i rashoda'!H260+'Račun prihoda i rashoda'!H267+'Račun prihoda i rashoda'!H275+'Račun prihoda i rashoda'!H283+'Račun prihoda i rashoda'!H293+'Račun prihoda i rashoda'!H300+'Račun prihoda i rashoda'!H307+'Račun prihoda i rashoda'!H314+'Račun prihoda i rashoda'!H321+'Račun prihoda i rashoda'!H329</f>
        <v>28860</v>
      </c>
      <c r="F33" s="112">
        <f>'Račun prihoda i rashoda'!I98+'Račun prihoda i rashoda'!I105+'Račun prihoda i rashoda'!I112+'Račun prihoda i rashoda'!I119+'Račun prihoda i rashoda'!I127+'Račun prihoda i rashoda'!I134+'Račun prihoda i rashoda'!I141+'Račun prihoda i rashoda'!I148+'Račun prihoda i rashoda'!I155+'Račun prihoda i rashoda'!I162+'Račun prihoda i rashoda'!I169+'Račun prihoda i rashoda'!I176+'Račun prihoda i rashoda'!I183+'Račun prihoda i rashoda'!I190+'Račun prihoda i rashoda'!I197+'Račun prihoda i rashoda'!I204+'Račun prihoda i rashoda'!I211+'Račun prihoda i rashoda'!I218+'Račun prihoda i rashoda'!I225+'Račun prihoda i rashoda'!I232+'Račun prihoda i rashoda'!I239+'Račun prihoda i rashoda'!I246+'Račun prihoda i rashoda'!I253+'Račun prihoda i rashoda'!I260+'Račun prihoda i rashoda'!I267+'Račun prihoda i rashoda'!I275+'Račun prihoda i rashoda'!I283+'Račun prihoda i rashoda'!I293+'Račun prihoda i rashoda'!I300+'Račun prihoda i rashoda'!I307+'Račun prihoda i rashoda'!I314+'Račun prihoda i rashoda'!I321+'Račun prihoda i rashoda'!I329</f>
        <v>29725</v>
      </c>
    </row>
    <row r="34" spans="1:6" x14ac:dyDescent="0.25">
      <c r="A34" s="89" t="s">
        <v>140</v>
      </c>
      <c r="B34" s="42">
        <f>SUM(B35:B36)</f>
        <v>586723</v>
      </c>
      <c r="C34" s="42">
        <f t="shared" ref="C34" si="18">SUM(C35:C36)</f>
        <v>755139</v>
      </c>
      <c r="D34" s="42">
        <f t="shared" ref="D34" si="19">SUM(D35:D36)</f>
        <v>720520</v>
      </c>
      <c r="E34" s="42">
        <f t="shared" ref="E34" si="20">SUM(E35:E36)</f>
        <v>729630</v>
      </c>
      <c r="F34" s="42">
        <f t="shared" ref="F34" si="21">SUM(F35:F36)</f>
        <v>739180</v>
      </c>
    </row>
    <row r="35" spans="1:6" x14ac:dyDescent="0.25">
      <c r="A35" s="103" t="s">
        <v>191</v>
      </c>
      <c r="B35" s="114">
        <f>'Račun prihoda i rashoda'!E99+'Račun prihoda i rashoda'!E106+'Račun prihoda i rashoda'!E113+'Račun prihoda i rashoda'!E120+'Račun prihoda i rashoda'!E128+'Račun prihoda i rashoda'!E135+'Račun prihoda i rashoda'!E142+'Račun prihoda i rashoda'!E149+'Račun prihoda i rashoda'!E156+'Račun prihoda i rashoda'!E163+'Račun prihoda i rashoda'!E170+'Račun prihoda i rashoda'!E177+'Račun prihoda i rashoda'!E184+'Račun prihoda i rashoda'!E191+'Račun prihoda i rashoda'!E198+'Račun prihoda i rashoda'!E205+'Račun prihoda i rashoda'!E212+'Račun prihoda i rashoda'!E219+'Račun prihoda i rashoda'!E226+'Račun prihoda i rashoda'!E233+'Račun prihoda i rashoda'!E240+'Račun prihoda i rashoda'!E247+'Račun prihoda i rashoda'!E254+'Račun prihoda i rashoda'!E261+'Račun prihoda i rashoda'!E268+'Račun prihoda i rashoda'!E276+'Račun prihoda i rashoda'!E284+'Račun prihoda i rashoda'!E294+'Račun prihoda i rashoda'!E301+'Račun prihoda i rashoda'!E308+'Račun prihoda i rashoda'!E315+'Račun prihoda i rashoda'!E322+'Račun prihoda i rashoda'!E330</f>
        <v>0</v>
      </c>
      <c r="C35" s="114">
        <f>'Račun prihoda i rashoda'!F99+'Račun prihoda i rashoda'!F106+'Račun prihoda i rashoda'!F113+'Račun prihoda i rashoda'!F120+'Račun prihoda i rashoda'!F128+'Račun prihoda i rashoda'!F135+'Račun prihoda i rashoda'!F142+'Račun prihoda i rashoda'!F149+'Račun prihoda i rashoda'!F156+'Račun prihoda i rashoda'!F163+'Račun prihoda i rashoda'!F170+'Račun prihoda i rashoda'!F177+'Račun prihoda i rashoda'!F184+'Račun prihoda i rashoda'!F191+'Račun prihoda i rashoda'!F198+'Račun prihoda i rashoda'!F205+'Račun prihoda i rashoda'!F212+'Račun prihoda i rashoda'!F219+'Račun prihoda i rashoda'!F226+'Račun prihoda i rashoda'!F233+'Račun prihoda i rashoda'!F240+'Račun prihoda i rashoda'!F247+'Račun prihoda i rashoda'!F254+'Račun prihoda i rashoda'!F261+'Račun prihoda i rashoda'!F268+'Račun prihoda i rashoda'!F276+'Račun prihoda i rashoda'!F284+'Račun prihoda i rashoda'!F294+'Račun prihoda i rashoda'!F301+'Račun prihoda i rashoda'!F308+'Račun prihoda i rashoda'!F315+'Račun prihoda i rashoda'!F322+'Račun prihoda i rashoda'!F330</f>
        <v>1792</v>
      </c>
      <c r="D35" s="114">
        <f>'Račun prihoda i rashoda'!G99+'Račun prihoda i rashoda'!G106+'Račun prihoda i rashoda'!G113+'Račun prihoda i rashoda'!G120+'Račun prihoda i rashoda'!G128+'Račun prihoda i rashoda'!G135+'Račun prihoda i rashoda'!G142+'Račun prihoda i rashoda'!G149+'Račun prihoda i rashoda'!G156+'Račun prihoda i rashoda'!G163+'Račun prihoda i rashoda'!G170+'Račun prihoda i rashoda'!G177+'Račun prihoda i rashoda'!G184+'Račun prihoda i rashoda'!G191+'Račun prihoda i rashoda'!G198+'Račun prihoda i rashoda'!G205+'Račun prihoda i rashoda'!G212+'Račun prihoda i rashoda'!G219+'Račun prihoda i rashoda'!G226+'Račun prihoda i rashoda'!G233+'Račun prihoda i rashoda'!G240+'Račun prihoda i rashoda'!G247+'Račun prihoda i rashoda'!G254+'Račun prihoda i rashoda'!G261+'Račun prihoda i rashoda'!G268+'Račun prihoda i rashoda'!G276+'Račun prihoda i rashoda'!G284+'Račun prihoda i rashoda'!G294+'Račun prihoda i rashoda'!G301+'Račun prihoda i rashoda'!G308+'Račun prihoda i rashoda'!G315+'Račun prihoda i rashoda'!G322+'Račun prihoda i rashoda'!G330</f>
        <v>9660</v>
      </c>
      <c r="E35" s="114">
        <f>'Račun prihoda i rashoda'!H99+'Račun prihoda i rashoda'!H106+'Račun prihoda i rashoda'!H113+'Račun prihoda i rashoda'!H120+'Račun prihoda i rashoda'!H128+'Račun prihoda i rashoda'!H135+'Račun prihoda i rashoda'!H142+'Račun prihoda i rashoda'!H149+'Račun prihoda i rashoda'!H156+'Račun prihoda i rashoda'!H163+'Račun prihoda i rashoda'!H170+'Račun prihoda i rashoda'!H177+'Račun prihoda i rashoda'!H184+'Račun prihoda i rashoda'!H191+'Račun prihoda i rashoda'!H198+'Račun prihoda i rashoda'!H205+'Račun prihoda i rashoda'!H212+'Račun prihoda i rashoda'!H219+'Račun prihoda i rashoda'!H226+'Račun prihoda i rashoda'!H233+'Račun prihoda i rashoda'!H240+'Račun prihoda i rashoda'!H247+'Račun prihoda i rashoda'!H254+'Račun prihoda i rashoda'!H261+'Račun prihoda i rashoda'!H268+'Račun prihoda i rashoda'!H276+'Račun prihoda i rashoda'!H284+'Račun prihoda i rashoda'!H294+'Račun prihoda i rashoda'!H301+'Račun prihoda i rashoda'!H308+'Račun prihoda i rashoda'!H315+'Račun prihoda i rashoda'!H322+'Račun prihoda i rashoda'!H330</f>
        <v>9660</v>
      </c>
      <c r="F35" s="114">
        <f>'Račun prihoda i rashoda'!I99+'Račun prihoda i rashoda'!I106+'Račun prihoda i rashoda'!I113+'Račun prihoda i rashoda'!I120+'Račun prihoda i rashoda'!I128+'Račun prihoda i rashoda'!I135+'Račun prihoda i rashoda'!I142+'Račun prihoda i rashoda'!I149+'Račun prihoda i rashoda'!I156+'Račun prihoda i rashoda'!I163+'Račun prihoda i rashoda'!I170+'Račun prihoda i rashoda'!I177+'Račun prihoda i rashoda'!I184+'Račun prihoda i rashoda'!I191+'Račun prihoda i rashoda'!I198+'Račun prihoda i rashoda'!I205+'Račun prihoda i rashoda'!I212+'Račun prihoda i rashoda'!I219+'Račun prihoda i rashoda'!I226+'Račun prihoda i rashoda'!I233+'Račun prihoda i rashoda'!I240+'Račun prihoda i rashoda'!I247+'Račun prihoda i rashoda'!I254+'Račun prihoda i rashoda'!I261+'Račun prihoda i rashoda'!I268+'Račun prihoda i rashoda'!I276+'Račun prihoda i rashoda'!I284+'Račun prihoda i rashoda'!I294+'Račun prihoda i rashoda'!I301+'Račun prihoda i rashoda'!I308+'Račun prihoda i rashoda'!I315+'Račun prihoda i rashoda'!I322+'Račun prihoda i rashoda'!I330</f>
        <v>9660</v>
      </c>
    </row>
    <row r="36" spans="1:6" x14ac:dyDescent="0.25">
      <c r="A36" s="105" t="s">
        <v>141</v>
      </c>
      <c r="B36" s="109">
        <f>'Račun prihoda i rashoda'!E100+'Račun prihoda i rashoda'!E107+'Račun prihoda i rashoda'!E114+'Račun prihoda i rashoda'!E121+'Račun prihoda i rashoda'!E129+'Račun prihoda i rashoda'!E136+'Račun prihoda i rashoda'!E143+'Račun prihoda i rashoda'!E150+'Račun prihoda i rashoda'!E157+'Račun prihoda i rashoda'!E164+'Račun prihoda i rashoda'!E171+'Račun prihoda i rashoda'!E178+'Račun prihoda i rashoda'!E185+'Račun prihoda i rashoda'!E192+'Račun prihoda i rashoda'!E199+'Račun prihoda i rashoda'!E206+'Račun prihoda i rashoda'!E213+'Račun prihoda i rashoda'!E220+'Račun prihoda i rashoda'!E227+'Račun prihoda i rashoda'!E234+'Račun prihoda i rashoda'!E241+'Račun prihoda i rashoda'!E248+'Račun prihoda i rashoda'!E255+'Račun prihoda i rashoda'!E262+'Račun prihoda i rashoda'!E269+'Račun prihoda i rashoda'!E277+'Račun prihoda i rashoda'!E285+'Račun prihoda i rashoda'!E295+'Račun prihoda i rashoda'!E302+'Račun prihoda i rashoda'!E309+'Račun prihoda i rashoda'!E316+'Račun prihoda i rashoda'!E323+'Račun prihoda i rashoda'!E331</f>
        <v>586723</v>
      </c>
      <c r="C36" s="109">
        <f>'Račun prihoda i rashoda'!F100+'Račun prihoda i rashoda'!F107+'Račun prihoda i rashoda'!F114+'Račun prihoda i rashoda'!F121+'Račun prihoda i rashoda'!F129+'Račun prihoda i rashoda'!F136+'Račun prihoda i rashoda'!F143+'Račun prihoda i rashoda'!F150+'Račun prihoda i rashoda'!F157+'Račun prihoda i rashoda'!F164+'Račun prihoda i rashoda'!F171+'Račun prihoda i rashoda'!F178+'Račun prihoda i rashoda'!F185+'Račun prihoda i rashoda'!F192+'Račun prihoda i rashoda'!F199+'Račun prihoda i rashoda'!F206+'Račun prihoda i rashoda'!F213+'Račun prihoda i rashoda'!F220+'Račun prihoda i rashoda'!F227+'Račun prihoda i rashoda'!F234+'Račun prihoda i rashoda'!F241+'Račun prihoda i rashoda'!F248+'Račun prihoda i rashoda'!F255+'Račun prihoda i rashoda'!F262+'Račun prihoda i rashoda'!F269+'Račun prihoda i rashoda'!F277+'Račun prihoda i rashoda'!F285+'Račun prihoda i rashoda'!F295+'Račun prihoda i rashoda'!F302+'Račun prihoda i rashoda'!F309+'Račun prihoda i rashoda'!F316+'Račun prihoda i rashoda'!F323+'Račun prihoda i rashoda'!F331</f>
        <v>753347</v>
      </c>
      <c r="D36" s="109">
        <f>'Račun prihoda i rashoda'!G100+'Račun prihoda i rashoda'!G107+'Račun prihoda i rashoda'!G114+'Račun prihoda i rashoda'!G121+'Račun prihoda i rashoda'!G129+'Račun prihoda i rashoda'!G136+'Račun prihoda i rashoda'!G143+'Račun prihoda i rashoda'!G150+'Račun prihoda i rashoda'!G157+'Račun prihoda i rashoda'!G164+'Račun prihoda i rashoda'!G171+'Račun prihoda i rashoda'!G178+'Račun prihoda i rashoda'!G185+'Račun prihoda i rashoda'!G192+'Račun prihoda i rashoda'!G199+'Račun prihoda i rashoda'!G206+'Račun prihoda i rashoda'!G213+'Račun prihoda i rashoda'!G220+'Račun prihoda i rashoda'!G227+'Račun prihoda i rashoda'!G234+'Račun prihoda i rashoda'!G241+'Račun prihoda i rashoda'!G248+'Račun prihoda i rashoda'!G255+'Račun prihoda i rashoda'!G262+'Račun prihoda i rashoda'!G269+'Račun prihoda i rashoda'!G277+'Račun prihoda i rashoda'!G285+'Račun prihoda i rashoda'!G295+'Račun prihoda i rashoda'!G302+'Račun prihoda i rashoda'!G309+'Račun prihoda i rashoda'!G316+'Račun prihoda i rashoda'!G323+'Račun prihoda i rashoda'!G331</f>
        <v>710860</v>
      </c>
      <c r="E36" s="109">
        <f>'Račun prihoda i rashoda'!H100+'Račun prihoda i rashoda'!H107+'Račun prihoda i rashoda'!H114+'Račun prihoda i rashoda'!H121+'Račun prihoda i rashoda'!H129+'Račun prihoda i rashoda'!H136+'Račun prihoda i rashoda'!H143+'Račun prihoda i rashoda'!H150+'Račun prihoda i rashoda'!H157+'Račun prihoda i rashoda'!H164+'Račun prihoda i rashoda'!H171+'Račun prihoda i rashoda'!H178+'Račun prihoda i rashoda'!H185+'Račun prihoda i rashoda'!H192+'Račun prihoda i rashoda'!H199+'Račun prihoda i rashoda'!H206+'Račun prihoda i rashoda'!H213+'Račun prihoda i rashoda'!H220+'Račun prihoda i rashoda'!H227+'Račun prihoda i rashoda'!H234+'Račun prihoda i rashoda'!H241+'Račun prihoda i rashoda'!H248+'Račun prihoda i rashoda'!H255+'Račun prihoda i rashoda'!H262+'Račun prihoda i rashoda'!H269+'Račun prihoda i rashoda'!H277+'Račun prihoda i rashoda'!H285+'Račun prihoda i rashoda'!H295+'Račun prihoda i rashoda'!H302+'Račun prihoda i rashoda'!H309+'Račun prihoda i rashoda'!H316+'Račun prihoda i rashoda'!H323+'Račun prihoda i rashoda'!H331</f>
        <v>719970</v>
      </c>
      <c r="F36" s="109">
        <f>'Račun prihoda i rashoda'!I100+'Račun prihoda i rashoda'!I107+'Račun prihoda i rashoda'!I114+'Račun prihoda i rashoda'!I121+'Račun prihoda i rashoda'!I129+'Račun prihoda i rashoda'!I136+'Račun prihoda i rashoda'!I143+'Račun prihoda i rashoda'!I150+'Račun prihoda i rashoda'!I157+'Račun prihoda i rashoda'!I164+'Račun prihoda i rashoda'!I171+'Račun prihoda i rashoda'!I178+'Račun prihoda i rashoda'!I185+'Račun prihoda i rashoda'!I192+'Račun prihoda i rashoda'!I199+'Račun prihoda i rashoda'!I206+'Račun prihoda i rashoda'!I213+'Račun prihoda i rashoda'!I220+'Račun prihoda i rashoda'!I227+'Račun prihoda i rashoda'!I234+'Račun prihoda i rashoda'!I241+'Račun prihoda i rashoda'!I248+'Račun prihoda i rashoda'!I255+'Račun prihoda i rashoda'!I262+'Račun prihoda i rashoda'!I269+'Račun prihoda i rashoda'!I277+'Račun prihoda i rashoda'!I285+'Račun prihoda i rashoda'!I295+'Račun prihoda i rashoda'!I302+'Račun prihoda i rashoda'!I309+'Račun prihoda i rashoda'!I316+'Račun prihoda i rashoda'!I323+'Račun prihoda i rashoda'!I331</f>
        <v>729520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38" t="s">
        <v>112</v>
      </c>
      <c r="B1" s="138"/>
      <c r="C1" s="138"/>
      <c r="D1" s="138"/>
      <c r="E1" s="138"/>
      <c r="F1" s="138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x14ac:dyDescent="0.25">
      <c r="A3" s="138" t="s">
        <v>33</v>
      </c>
      <c r="B3" s="138"/>
      <c r="C3" s="138"/>
      <c r="D3" s="138"/>
      <c r="E3" s="139"/>
      <c r="F3" s="139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38" t="s">
        <v>10</v>
      </c>
      <c r="B5" s="140"/>
      <c r="C5" s="140"/>
      <c r="D5" s="140"/>
      <c r="E5" s="140"/>
      <c r="F5" s="140"/>
    </row>
    <row r="6" spans="1:6" ht="18" x14ac:dyDescent="0.25">
      <c r="A6" s="24"/>
      <c r="B6" s="24"/>
      <c r="C6" s="24"/>
      <c r="D6" s="24"/>
      <c r="E6" s="5"/>
      <c r="F6" s="5"/>
    </row>
    <row r="7" spans="1:6" ht="15.75" x14ac:dyDescent="0.25">
      <c r="A7" s="138" t="s">
        <v>21</v>
      </c>
      <c r="B7" s="158"/>
      <c r="C7" s="158"/>
      <c r="D7" s="158"/>
      <c r="E7" s="158"/>
      <c r="F7" s="158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22</v>
      </c>
      <c r="B9" s="19" t="s">
        <v>115</v>
      </c>
      <c r="C9" s="20" t="s">
        <v>116</v>
      </c>
      <c r="D9" s="20" t="s">
        <v>113</v>
      </c>
      <c r="E9" s="20" t="s">
        <v>46</v>
      </c>
      <c r="F9" s="20" t="s">
        <v>114</v>
      </c>
    </row>
    <row r="10" spans="1:6" ht="15.75" customHeight="1" x14ac:dyDescent="0.25">
      <c r="A10" s="11" t="s">
        <v>23</v>
      </c>
      <c r="B10" s="42">
        <f>B11+B14+B17</f>
        <v>658378</v>
      </c>
      <c r="C10" s="42">
        <f t="shared" ref="C10:F10" si="0">C11+C14+C17</f>
        <v>920579</v>
      </c>
      <c r="D10" s="42">
        <f t="shared" si="0"/>
        <v>761206</v>
      </c>
      <c r="E10" s="42">
        <f t="shared" si="0"/>
        <v>771156</v>
      </c>
      <c r="F10" s="42">
        <f t="shared" si="0"/>
        <v>781571</v>
      </c>
    </row>
    <row r="11" spans="1:6" ht="15.75" customHeight="1" x14ac:dyDescent="0.25">
      <c r="A11" s="11" t="s">
        <v>24</v>
      </c>
      <c r="B11" s="42"/>
      <c r="C11" s="72"/>
      <c r="D11" s="72"/>
      <c r="E11" s="72"/>
      <c r="F11" s="72"/>
    </row>
    <row r="12" spans="1:6" s="44" customFormat="1" ht="25.5" x14ac:dyDescent="0.25">
      <c r="A12" s="17" t="s">
        <v>25</v>
      </c>
      <c r="B12" s="41"/>
      <c r="C12" s="43"/>
      <c r="D12" s="43"/>
      <c r="E12" s="43"/>
      <c r="F12" s="43"/>
    </row>
    <row r="13" spans="1:6" s="44" customFormat="1" x14ac:dyDescent="0.25">
      <c r="A13" s="73" t="s">
        <v>26</v>
      </c>
      <c r="B13" s="41"/>
      <c r="C13" s="43"/>
      <c r="D13" s="43"/>
      <c r="E13" s="43"/>
      <c r="F13" s="43"/>
    </row>
    <row r="14" spans="1:6" x14ac:dyDescent="0.25">
      <c r="A14" s="14" t="s">
        <v>110</v>
      </c>
      <c r="B14" s="42">
        <f>B15+B16</f>
        <v>658378</v>
      </c>
      <c r="C14" s="42">
        <f t="shared" ref="C14:F14" si="1">C15+C16</f>
        <v>920579</v>
      </c>
      <c r="D14" s="42">
        <f t="shared" si="1"/>
        <v>761206</v>
      </c>
      <c r="E14" s="42">
        <f t="shared" si="1"/>
        <v>771156</v>
      </c>
      <c r="F14" s="42">
        <f t="shared" si="1"/>
        <v>781571</v>
      </c>
    </row>
    <row r="15" spans="1:6" s="44" customFormat="1" x14ac:dyDescent="0.25">
      <c r="A15" s="73" t="s">
        <v>104</v>
      </c>
      <c r="B15" s="41">
        <f>('Račun prihoda i rashoda'!E92+'Račun prihoda i rashoda'!E287)-B16</f>
        <v>636612</v>
      </c>
      <c r="C15" s="41">
        <f>('Račun prihoda i rashoda'!F92+'Račun prihoda i rashoda'!F287)-C16</f>
        <v>876117</v>
      </c>
      <c r="D15" s="41">
        <f>('Račun prihoda i rashoda'!G92+'Račun prihoda i rashoda'!G287)-D16</f>
        <v>716346</v>
      </c>
      <c r="E15" s="41">
        <f>('Račun prihoda i rashoda'!H92+'Račun prihoda i rashoda'!H287)-E16</f>
        <v>726286</v>
      </c>
      <c r="F15" s="41">
        <f>('Račun prihoda i rashoda'!I92+'Račun prihoda i rashoda'!I287)-F16</f>
        <v>736676</v>
      </c>
    </row>
    <row r="16" spans="1:6" s="44" customFormat="1" x14ac:dyDescent="0.25">
      <c r="A16" s="73" t="s">
        <v>111</v>
      </c>
      <c r="B16" s="41">
        <f>'Račun prihoda i rashoda'!E158</f>
        <v>21766</v>
      </c>
      <c r="C16" s="41">
        <f>'Račun prihoda i rashoda'!F158</f>
        <v>44462</v>
      </c>
      <c r="D16" s="41">
        <f>'Račun prihoda i rashoda'!G158</f>
        <v>44860</v>
      </c>
      <c r="E16" s="41">
        <f>'Račun prihoda i rashoda'!H158</f>
        <v>44870</v>
      </c>
      <c r="F16" s="41">
        <f>'Račun prihoda i rashoda'!I158</f>
        <v>44895</v>
      </c>
    </row>
    <row r="17" spans="1:6" x14ac:dyDescent="0.25">
      <c r="A17" s="11" t="s">
        <v>27</v>
      </c>
      <c r="B17" s="8"/>
      <c r="C17" s="9"/>
      <c r="D17" s="9"/>
      <c r="E17" s="9"/>
      <c r="F17" s="10"/>
    </row>
    <row r="18" spans="1:6" s="44" customFormat="1" ht="25.5" x14ac:dyDescent="0.25">
      <c r="A18" s="18" t="s">
        <v>28</v>
      </c>
      <c r="B18" s="41"/>
      <c r="C18" s="43"/>
      <c r="D18" s="43"/>
      <c r="E18" s="43"/>
      <c r="F18" s="5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A8" sqref="A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38" t="s">
        <v>112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38" t="s">
        <v>33</v>
      </c>
      <c r="B3" s="138"/>
      <c r="C3" s="138"/>
      <c r="D3" s="138"/>
      <c r="E3" s="138"/>
      <c r="F3" s="138"/>
      <c r="G3" s="138"/>
      <c r="H3" s="139"/>
      <c r="I3" s="139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38" t="s">
        <v>29</v>
      </c>
      <c r="B5" s="140"/>
      <c r="C5" s="140"/>
      <c r="D5" s="140"/>
      <c r="E5" s="140"/>
      <c r="F5" s="140"/>
      <c r="G5" s="140"/>
      <c r="H5" s="140"/>
      <c r="I5" s="140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20" t="s">
        <v>11</v>
      </c>
      <c r="B7" s="19" t="s">
        <v>12</v>
      </c>
      <c r="C7" s="19" t="s">
        <v>13</v>
      </c>
      <c r="D7" s="19" t="s">
        <v>51</v>
      </c>
      <c r="E7" s="19" t="s">
        <v>7</v>
      </c>
      <c r="F7" s="20" t="s">
        <v>8</v>
      </c>
      <c r="G7" s="20" t="s">
        <v>44</v>
      </c>
      <c r="H7" s="20" t="s">
        <v>45</v>
      </c>
      <c r="I7" s="20" t="s">
        <v>46</v>
      </c>
    </row>
    <row r="8" spans="1:9" ht="25.5" x14ac:dyDescent="0.25">
      <c r="A8" s="11">
        <v>8</v>
      </c>
      <c r="B8" s="11"/>
      <c r="C8" s="11"/>
      <c r="D8" s="11" t="s">
        <v>30</v>
      </c>
      <c r="E8" s="8">
        <f>E9</f>
        <v>0</v>
      </c>
      <c r="F8" s="8">
        <f t="shared" ref="F8:I9" si="0">F9</f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</row>
    <row r="9" spans="1:9" x14ac:dyDescent="0.25">
      <c r="A9" s="11"/>
      <c r="B9" s="16">
        <v>84</v>
      </c>
      <c r="C9" s="16"/>
      <c r="D9" s="16" t="s">
        <v>37</v>
      </c>
      <c r="E9" s="8">
        <f>E10</f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</row>
    <row r="10" spans="1:9" ht="25.5" x14ac:dyDescent="0.25">
      <c r="A10" s="12"/>
      <c r="B10" s="12"/>
      <c r="C10" s="13">
        <v>81</v>
      </c>
      <c r="D10" s="17" t="s">
        <v>38</v>
      </c>
      <c r="E10" s="8">
        <v>0</v>
      </c>
      <c r="F10" s="9">
        <v>0</v>
      </c>
      <c r="G10" s="9">
        <v>0</v>
      </c>
      <c r="H10" s="9">
        <v>0</v>
      </c>
      <c r="I10" s="9">
        <v>0</v>
      </c>
    </row>
    <row r="11" spans="1:9" ht="25.5" x14ac:dyDescent="0.25">
      <c r="A11" s="14">
        <v>5</v>
      </c>
      <c r="B11" s="15"/>
      <c r="C11" s="15"/>
      <c r="D11" s="25" t="s">
        <v>31</v>
      </c>
      <c r="E11" s="8">
        <f>E12</f>
        <v>0</v>
      </c>
      <c r="F11" s="8">
        <f t="shared" ref="F11:I11" si="1">F12</f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</row>
    <row r="12" spans="1:9" ht="25.5" x14ac:dyDescent="0.25">
      <c r="A12" s="16"/>
      <c r="B12" s="16">
        <v>54</v>
      </c>
      <c r="C12" s="16"/>
      <c r="D12" s="26" t="s">
        <v>39</v>
      </c>
      <c r="E12" s="8">
        <f>SUM(E13:E14)</f>
        <v>0</v>
      </c>
      <c r="F12" s="8">
        <f t="shared" ref="F12:I12" si="2">SUM(F13:F14)</f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</row>
    <row r="13" spans="1:9" x14ac:dyDescent="0.25">
      <c r="A13" s="16"/>
      <c r="B13" s="16"/>
      <c r="C13" s="13">
        <v>11</v>
      </c>
      <c r="D13" s="13" t="s">
        <v>15</v>
      </c>
      <c r="E13" s="8">
        <v>0</v>
      </c>
      <c r="F13" s="9">
        <v>0</v>
      </c>
      <c r="G13" s="9">
        <v>0</v>
      </c>
      <c r="H13" s="9">
        <v>0</v>
      </c>
      <c r="I13" s="10">
        <v>0</v>
      </c>
    </row>
    <row r="14" spans="1:9" x14ac:dyDescent="0.25">
      <c r="A14" s="16"/>
      <c r="B14" s="16"/>
      <c r="C14" s="13">
        <v>31</v>
      </c>
      <c r="D14" s="13" t="s">
        <v>40</v>
      </c>
      <c r="E14" s="8">
        <v>0</v>
      </c>
      <c r="F14" s="9">
        <v>0</v>
      </c>
      <c r="G14" s="9">
        <v>0</v>
      </c>
      <c r="H14" s="9">
        <v>0</v>
      </c>
      <c r="I14" s="10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2" sqref="A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112</v>
      </c>
      <c r="B1" s="138"/>
      <c r="C1" s="138"/>
      <c r="D1" s="138"/>
      <c r="E1" s="138"/>
      <c r="F1" s="138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38" t="s">
        <v>33</v>
      </c>
      <c r="B3" s="138"/>
      <c r="C3" s="138"/>
      <c r="D3" s="138"/>
      <c r="E3" s="138"/>
      <c r="F3" s="138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38" t="s">
        <v>145</v>
      </c>
      <c r="B5" s="138"/>
      <c r="C5" s="138"/>
      <c r="D5" s="138"/>
      <c r="E5" s="138"/>
      <c r="F5" s="138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135</v>
      </c>
      <c r="B7" s="19" t="s">
        <v>115</v>
      </c>
      <c r="C7" s="20" t="s">
        <v>116</v>
      </c>
      <c r="D7" s="20" t="s">
        <v>113</v>
      </c>
      <c r="E7" s="20" t="s">
        <v>46</v>
      </c>
      <c r="F7" s="20" t="s">
        <v>114</v>
      </c>
    </row>
    <row r="8" spans="1:6" x14ac:dyDescent="0.25">
      <c r="A8" s="11" t="s">
        <v>146</v>
      </c>
      <c r="B8" s="8"/>
      <c r="C8" s="9"/>
      <c r="D8" s="9"/>
      <c r="E8" s="9"/>
      <c r="F8" s="9"/>
    </row>
    <row r="9" spans="1:6" ht="25.5" x14ac:dyDescent="0.25">
      <c r="A9" s="11" t="s">
        <v>147</v>
      </c>
      <c r="B9" s="8"/>
      <c r="C9" s="9"/>
      <c r="D9" s="9"/>
      <c r="E9" s="9"/>
      <c r="F9" s="9"/>
    </row>
    <row r="10" spans="1:6" ht="25.5" x14ac:dyDescent="0.25">
      <c r="A10" s="17" t="s">
        <v>148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149</v>
      </c>
      <c r="B12" s="8"/>
      <c r="C12" s="9"/>
      <c r="D12" s="9"/>
      <c r="E12" s="9"/>
      <c r="F12" s="9"/>
    </row>
    <row r="13" spans="1:6" x14ac:dyDescent="0.25">
      <c r="A13" s="25" t="s">
        <v>136</v>
      </c>
      <c r="B13" s="8"/>
      <c r="C13" s="9"/>
      <c r="D13" s="9"/>
      <c r="E13" s="9"/>
      <c r="F13" s="9"/>
    </row>
    <row r="14" spans="1:6" x14ac:dyDescent="0.25">
      <c r="A14" s="13" t="s">
        <v>137</v>
      </c>
      <c r="B14" s="8"/>
      <c r="C14" s="9"/>
      <c r="D14" s="9"/>
      <c r="E14" s="9"/>
      <c r="F14" s="10"/>
    </row>
    <row r="15" spans="1:6" x14ac:dyDescent="0.25">
      <c r="A15" s="25" t="s">
        <v>143</v>
      </c>
      <c r="B15" s="8"/>
      <c r="C15" s="9"/>
      <c r="D15" s="9"/>
      <c r="E15" s="9"/>
      <c r="F15" s="10"/>
    </row>
    <row r="16" spans="1:6" x14ac:dyDescent="0.25">
      <c r="A16" s="13" t="s">
        <v>144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0"/>
  <sheetViews>
    <sheetView zoomScaleNormal="100" workbookViewId="0">
      <selection activeCell="A4" sqref="A4"/>
    </sheetView>
  </sheetViews>
  <sheetFormatPr defaultRowHeight="15" x14ac:dyDescent="0.25"/>
  <cols>
    <col min="1" max="1" width="7.8554687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8" t="s">
        <v>112</v>
      </c>
      <c r="B1" s="138"/>
      <c r="C1" s="138"/>
      <c r="D1" s="138"/>
      <c r="E1" s="138"/>
      <c r="F1" s="138"/>
      <c r="G1" s="138"/>
      <c r="H1" s="138"/>
      <c r="I1" s="138"/>
    </row>
    <row r="2" spans="1:9" ht="18" x14ac:dyDescent="0.25">
      <c r="A2" s="24"/>
      <c r="B2" s="24"/>
      <c r="C2" s="24"/>
      <c r="D2" s="24"/>
      <c r="E2" s="24"/>
      <c r="F2" s="24"/>
      <c r="G2" s="24"/>
      <c r="H2" s="5"/>
      <c r="I2" s="5"/>
    </row>
    <row r="3" spans="1:9" ht="18" customHeight="1" x14ac:dyDescent="0.25">
      <c r="A3" s="138" t="s">
        <v>32</v>
      </c>
      <c r="B3" s="140"/>
      <c r="C3" s="140"/>
      <c r="D3" s="140"/>
      <c r="E3" s="140"/>
      <c r="F3" s="140"/>
      <c r="G3" s="140"/>
      <c r="H3" s="140"/>
      <c r="I3" s="140"/>
    </row>
    <row r="4" spans="1:9" ht="18" x14ac:dyDescent="0.25">
      <c r="A4" s="24"/>
      <c r="B4" s="24"/>
      <c r="C4" s="24"/>
      <c r="D4" s="24"/>
      <c r="E4" s="24"/>
      <c r="F4" s="24"/>
      <c r="G4" s="24"/>
      <c r="H4" s="5"/>
      <c r="I4" s="5"/>
    </row>
    <row r="5" spans="1:9" ht="25.5" x14ac:dyDescent="0.25">
      <c r="A5" s="183" t="s">
        <v>34</v>
      </c>
      <c r="B5" s="184"/>
      <c r="C5" s="185"/>
      <c r="D5" s="19" t="s">
        <v>35</v>
      </c>
      <c r="E5" s="19" t="s">
        <v>115</v>
      </c>
      <c r="F5" s="20" t="s">
        <v>116</v>
      </c>
      <c r="G5" s="20" t="s">
        <v>113</v>
      </c>
      <c r="H5" s="20" t="s">
        <v>46</v>
      </c>
      <c r="I5" s="20" t="s">
        <v>114</v>
      </c>
    </row>
    <row r="6" spans="1:9" ht="15.75" thickBot="1" x14ac:dyDescent="0.3">
      <c r="A6" s="257"/>
      <c r="B6" s="258"/>
      <c r="C6" s="259"/>
      <c r="D6" s="260"/>
      <c r="E6" s="261">
        <f>E7+E47+E67+E85+E127+E144</f>
        <v>629123</v>
      </c>
      <c r="F6" s="261">
        <f t="shared" ref="F6:I6" si="0">F7+F47+F67+F85+F127+F144</f>
        <v>804067</v>
      </c>
      <c r="G6" s="261">
        <f t="shared" si="0"/>
        <v>763206</v>
      </c>
      <c r="H6" s="261">
        <f t="shared" si="0"/>
        <v>773156</v>
      </c>
      <c r="I6" s="261">
        <f t="shared" si="0"/>
        <v>783571</v>
      </c>
    </row>
    <row r="7" spans="1:9" ht="16.5" thickTop="1" thickBot="1" x14ac:dyDescent="0.3">
      <c r="A7" s="252" t="s">
        <v>192</v>
      </c>
      <c r="B7" s="253"/>
      <c r="C7" s="254"/>
      <c r="D7" s="255" t="s">
        <v>101</v>
      </c>
      <c r="E7" s="256">
        <f>E8+E16+E28+E39</f>
        <v>1310</v>
      </c>
      <c r="F7" s="256">
        <f t="shared" ref="F7:I7" si="1">F8+F16+F28+F39</f>
        <v>1275</v>
      </c>
      <c r="G7" s="256">
        <f t="shared" si="1"/>
        <v>5276</v>
      </c>
      <c r="H7" s="256">
        <f t="shared" si="1"/>
        <v>5276</v>
      </c>
      <c r="I7" s="256">
        <f t="shared" si="1"/>
        <v>5276</v>
      </c>
    </row>
    <row r="8" spans="1:9" ht="15.75" thickTop="1" x14ac:dyDescent="0.25">
      <c r="A8" s="191" t="s">
        <v>180</v>
      </c>
      <c r="B8" s="192"/>
      <c r="C8" s="193"/>
      <c r="D8" s="194" t="s">
        <v>170</v>
      </c>
      <c r="E8" s="195">
        <f>E11</f>
        <v>1310</v>
      </c>
      <c r="F8" s="195">
        <f t="shared" ref="F8:I8" si="2">F11</f>
        <v>1275</v>
      </c>
      <c r="G8" s="195">
        <f t="shared" si="2"/>
        <v>0</v>
      </c>
      <c r="H8" s="195">
        <f t="shared" si="2"/>
        <v>0</v>
      </c>
      <c r="I8" s="195">
        <f t="shared" si="2"/>
        <v>0</v>
      </c>
    </row>
    <row r="9" spans="1:9" x14ac:dyDescent="0.25">
      <c r="A9" s="188" t="s">
        <v>176</v>
      </c>
      <c r="B9" s="189"/>
      <c r="C9" s="190"/>
      <c r="D9" s="74" t="s">
        <v>41</v>
      </c>
      <c r="E9" s="8"/>
      <c r="F9" s="9"/>
      <c r="G9" s="9"/>
      <c r="H9" s="9"/>
      <c r="I9" s="9"/>
    </row>
    <row r="10" spans="1:9" x14ac:dyDescent="0.25">
      <c r="A10" s="177" t="s">
        <v>101</v>
      </c>
      <c r="B10" s="178"/>
      <c r="C10" s="179"/>
      <c r="D10" s="70" t="s">
        <v>15</v>
      </c>
      <c r="E10" s="8"/>
      <c r="F10" s="9"/>
      <c r="G10" s="9"/>
      <c r="H10" s="9"/>
      <c r="I10" s="10"/>
    </row>
    <row r="11" spans="1:9" x14ac:dyDescent="0.25">
      <c r="A11" s="162">
        <v>3</v>
      </c>
      <c r="B11" s="163"/>
      <c r="C11" s="164"/>
      <c r="D11" s="74" t="s">
        <v>18</v>
      </c>
      <c r="E11" s="42">
        <f>E12</f>
        <v>1310</v>
      </c>
      <c r="F11" s="42">
        <f>F12</f>
        <v>1275</v>
      </c>
      <c r="G11" s="42">
        <f t="shared" ref="G11:I11" si="3">G12</f>
        <v>0</v>
      </c>
      <c r="H11" s="42">
        <f t="shared" si="3"/>
        <v>0</v>
      </c>
      <c r="I11" s="42">
        <f t="shared" si="3"/>
        <v>0</v>
      </c>
    </row>
    <row r="12" spans="1:9" x14ac:dyDescent="0.25">
      <c r="A12" s="159">
        <v>31</v>
      </c>
      <c r="B12" s="160"/>
      <c r="C12" s="161"/>
      <c r="D12" s="71" t="s">
        <v>19</v>
      </c>
      <c r="E12" s="8">
        <f>SUM(E13:E15)</f>
        <v>1310</v>
      </c>
      <c r="F12" s="8">
        <f t="shared" ref="F12:I12" si="4">SUM(F13:F15)</f>
        <v>1275</v>
      </c>
      <c r="G12" s="8">
        <f t="shared" si="4"/>
        <v>0</v>
      </c>
      <c r="H12" s="8">
        <f t="shared" si="4"/>
        <v>0</v>
      </c>
      <c r="I12" s="8">
        <f t="shared" si="4"/>
        <v>0</v>
      </c>
    </row>
    <row r="13" spans="1:9" x14ac:dyDescent="0.25">
      <c r="A13" s="62">
        <v>3111</v>
      </c>
      <c r="B13" s="63"/>
      <c r="C13" s="64"/>
      <c r="D13" s="70" t="s">
        <v>60</v>
      </c>
      <c r="E13" s="41">
        <v>1094</v>
      </c>
      <c r="F13" s="43">
        <v>1088</v>
      </c>
      <c r="G13" s="43"/>
      <c r="H13" s="43"/>
      <c r="I13" s="43"/>
    </row>
    <row r="14" spans="1:9" ht="25.5" x14ac:dyDescent="0.25">
      <c r="A14" s="62">
        <v>3131</v>
      </c>
      <c r="B14" s="63"/>
      <c r="C14" s="64"/>
      <c r="D14" s="70" t="s">
        <v>102</v>
      </c>
      <c r="E14" s="41"/>
      <c r="F14" s="43">
        <v>106</v>
      </c>
      <c r="G14" s="43"/>
      <c r="H14" s="43"/>
      <c r="I14" s="43"/>
    </row>
    <row r="15" spans="1:9" ht="24.75" thickBot="1" x14ac:dyDescent="0.3">
      <c r="A15" s="196">
        <v>3132</v>
      </c>
      <c r="B15" s="197"/>
      <c r="C15" s="198"/>
      <c r="D15" s="199" t="s">
        <v>103</v>
      </c>
      <c r="E15" s="200">
        <v>216</v>
      </c>
      <c r="F15" s="201">
        <v>81</v>
      </c>
      <c r="G15" s="201"/>
      <c r="H15" s="201"/>
      <c r="I15" s="201"/>
    </row>
    <row r="16" spans="1:9" ht="15.75" thickTop="1" x14ac:dyDescent="0.25">
      <c r="A16" s="191" t="s">
        <v>180</v>
      </c>
      <c r="B16" s="192"/>
      <c r="C16" s="193"/>
      <c r="D16" s="194" t="s">
        <v>150</v>
      </c>
      <c r="E16" s="195">
        <f>E19</f>
        <v>0</v>
      </c>
      <c r="F16" s="195">
        <f t="shared" ref="F16:I16" si="5">F19</f>
        <v>0</v>
      </c>
      <c r="G16" s="195">
        <f t="shared" si="5"/>
        <v>381</v>
      </c>
      <c r="H16" s="195">
        <f t="shared" si="5"/>
        <v>381</v>
      </c>
      <c r="I16" s="195">
        <f t="shared" si="5"/>
        <v>381</v>
      </c>
    </row>
    <row r="17" spans="1:9" x14ac:dyDescent="0.25">
      <c r="A17" s="188" t="s">
        <v>186</v>
      </c>
      <c r="B17" s="189"/>
      <c r="C17" s="190"/>
      <c r="D17" s="69" t="s">
        <v>41</v>
      </c>
      <c r="E17" s="8"/>
      <c r="F17" s="9"/>
      <c r="G17" s="9"/>
      <c r="H17" s="9"/>
      <c r="I17" s="9"/>
    </row>
    <row r="18" spans="1:9" x14ac:dyDescent="0.25">
      <c r="A18" s="177" t="s">
        <v>101</v>
      </c>
      <c r="B18" s="178"/>
      <c r="C18" s="179"/>
      <c r="D18" s="70" t="s">
        <v>15</v>
      </c>
      <c r="E18" s="8"/>
      <c r="F18" s="9"/>
      <c r="G18" s="9"/>
      <c r="H18" s="9"/>
      <c r="I18" s="10"/>
    </row>
    <row r="19" spans="1:9" x14ac:dyDescent="0.25">
      <c r="A19" s="162">
        <v>3</v>
      </c>
      <c r="B19" s="163"/>
      <c r="C19" s="164"/>
      <c r="D19" s="69" t="s">
        <v>18</v>
      </c>
      <c r="E19" s="42">
        <f>E20+E24</f>
        <v>0</v>
      </c>
      <c r="F19" s="42">
        <f t="shared" ref="F19:I19" si="6">F20+F24</f>
        <v>0</v>
      </c>
      <c r="G19" s="42">
        <f>G20+G24</f>
        <v>381</v>
      </c>
      <c r="H19" s="42">
        <f t="shared" si="6"/>
        <v>381</v>
      </c>
      <c r="I19" s="42">
        <f t="shared" si="6"/>
        <v>381</v>
      </c>
    </row>
    <row r="20" spans="1:9" x14ac:dyDescent="0.25">
      <c r="A20" s="159">
        <v>31</v>
      </c>
      <c r="B20" s="160"/>
      <c r="C20" s="161"/>
      <c r="D20" s="71" t="s">
        <v>19</v>
      </c>
      <c r="E20" s="8">
        <f>SUM(E21:E23)</f>
        <v>0</v>
      </c>
      <c r="F20" s="8">
        <f t="shared" ref="F20:I20" si="7">SUM(F21:F23)</f>
        <v>0</v>
      </c>
      <c r="G20" s="8">
        <f t="shared" si="7"/>
        <v>66</v>
      </c>
      <c r="H20" s="8">
        <f t="shared" si="7"/>
        <v>66</v>
      </c>
      <c r="I20" s="8">
        <f t="shared" si="7"/>
        <v>66</v>
      </c>
    </row>
    <row r="21" spans="1:9" x14ac:dyDescent="0.25">
      <c r="A21" s="62">
        <v>3111</v>
      </c>
      <c r="B21" s="63"/>
      <c r="C21" s="64"/>
      <c r="D21" s="70" t="s">
        <v>60</v>
      </c>
      <c r="E21" s="41"/>
      <c r="F21" s="43"/>
      <c r="G21" s="43">
        <v>30</v>
      </c>
      <c r="H21" s="43">
        <v>30</v>
      </c>
      <c r="I21" s="43">
        <v>30</v>
      </c>
    </row>
    <row r="22" spans="1:9" ht="25.5" x14ac:dyDescent="0.25">
      <c r="A22" s="62">
        <v>3131</v>
      </c>
      <c r="B22" s="63"/>
      <c r="C22" s="64"/>
      <c r="D22" s="70" t="s">
        <v>102</v>
      </c>
      <c r="E22" s="41"/>
      <c r="F22" s="43"/>
      <c r="G22" s="43">
        <v>20</v>
      </c>
      <c r="H22" s="43">
        <v>20</v>
      </c>
      <c r="I22" s="43">
        <v>20</v>
      </c>
    </row>
    <row r="23" spans="1:9" ht="24" x14ac:dyDescent="0.25">
      <c r="A23" s="62">
        <v>3132</v>
      </c>
      <c r="B23" s="63"/>
      <c r="C23" s="64"/>
      <c r="D23" s="65" t="s">
        <v>103</v>
      </c>
      <c r="E23" s="41"/>
      <c r="F23" s="43"/>
      <c r="G23" s="43">
        <v>16</v>
      </c>
      <c r="H23" s="43">
        <v>16</v>
      </c>
      <c r="I23" s="43">
        <v>16</v>
      </c>
    </row>
    <row r="24" spans="1:9" x14ac:dyDescent="0.25">
      <c r="A24" s="159">
        <v>32</v>
      </c>
      <c r="B24" s="160"/>
      <c r="C24" s="161"/>
      <c r="D24" s="71" t="s">
        <v>36</v>
      </c>
      <c r="E24" s="9">
        <f t="shared" ref="E24:F24" si="8">SUM(E25:E27)</f>
        <v>0</v>
      </c>
      <c r="F24" s="9">
        <f t="shared" si="8"/>
        <v>0</v>
      </c>
      <c r="G24" s="9">
        <f>SUM(G25:G27)</f>
        <v>315</v>
      </c>
      <c r="H24" s="9">
        <f t="shared" ref="H24:I24" si="9">SUM(H25:H27)</f>
        <v>315</v>
      </c>
      <c r="I24" s="9">
        <f t="shared" si="9"/>
        <v>315</v>
      </c>
    </row>
    <row r="25" spans="1:9" x14ac:dyDescent="0.25">
      <c r="A25" s="62">
        <v>3222</v>
      </c>
      <c r="B25" s="67"/>
      <c r="C25" s="68"/>
      <c r="D25" s="70" t="s">
        <v>69</v>
      </c>
      <c r="E25" s="41"/>
      <c r="F25" s="43"/>
      <c r="G25" s="43">
        <v>150</v>
      </c>
      <c r="H25" s="43">
        <v>150</v>
      </c>
      <c r="I25" s="43">
        <v>150</v>
      </c>
    </row>
    <row r="26" spans="1:9" x14ac:dyDescent="0.25">
      <c r="A26" s="62">
        <v>3237</v>
      </c>
      <c r="B26" s="63"/>
      <c r="C26" s="64"/>
      <c r="D26" s="70" t="s">
        <v>80</v>
      </c>
      <c r="E26" s="41"/>
      <c r="F26" s="43"/>
      <c r="G26" s="43">
        <v>125</v>
      </c>
      <c r="H26" s="43">
        <v>125</v>
      </c>
      <c r="I26" s="43">
        <v>125</v>
      </c>
    </row>
    <row r="27" spans="1:9" ht="15.75" thickBot="1" x14ac:dyDescent="0.3">
      <c r="A27" s="196">
        <v>3299</v>
      </c>
      <c r="B27" s="197"/>
      <c r="C27" s="198"/>
      <c r="D27" s="202" t="s">
        <v>85</v>
      </c>
      <c r="E27" s="200"/>
      <c r="F27" s="201"/>
      <c r="G27" s="201">
        <v>40</v>
      </c>
      <c r="H27" s="201">
        <v>40</v>
      </c>
      <c r="I27" s="201">
        <v>40</v>
      </c>
    </row>
    <row r="28" spans="1:9" ht="15.75" thickTop="1" x14ac:dyDescent="0.25">
      <c r="A28" s="191" t="s">
        <v>188</v>
      </c>
      <c r="B28" s="192"/>
      <c r="C28" s="193"/>
      <c r="D28" s="194" t="s">
        <v>153</v>
      </c>
      <c r="E28" s="195">
        <f>E31</f>
        <v>0</v>
      </c>
      <c r="F28" s="195">
        <f t="shared" ref="F28:I28" si="10">F31</f>
        <v>0</v>
      </c>
      <c r="G28" s="195">
        <f t="shared" si="10"/>
        <v>1445</v>
      </c>
      <c r="H28" s="195">
        <f t="shared" si="10"/>
        <v>1445</v>
      </c>
      <c r="I28" s="195">
        <f t="shared" si="10"/>
        <v>1445</v>
      </c>
    </row>
    <row r="29" spans="1:9" x14ac:dyDescent="0.25">
      <c r="A29" s="188" t="s">
        <v>179</v>
      </c>
      <c r="B29" s="189"/>
      <c r="C29" s="190"/>
      <c r="D29" s="69" t="s">
        <v>41</v>
      </c>
      <c r="E29" s="8"/>
      <c r="F29" s="9"/>
      <c r="G29" s="9"/>
      <c r="H29" s="9"/>
      <c r="I29" s="9"/>
    </row>
    <row r="30" spans="1:9" x14ac:dyDescent="0.25">
      <c r="A30" s="177" t="s">
        <v>101</v>
      </c>
      <c r="B30" s="178"/>
      <c r="C30" s="179"/>
      <c r="D30" s="70" t="s">
        <v>15</v>
      </c>
      <c r="E30" s="8"/>
      <c r="F30" s="9"/>
      <c r="G30" s="9"/>
      <c r="H30" s="9"/>
      <c r="I30" s="10"/>
    </row>
    <row r="31" spans="1:9" x14ac:dyDescent="0.25">
      <c r="A31" s="162">
        <v>3</v>
      </c>
      <c r="B31" s="163"/>
      <c r="C31" s="164"/>
      <c r="D31" s="69" t="s">
        <v>18</v>
      </c>
      <c r="E31" s="42">
        <f>E32+E37</f>
        <v>0</v>
      </c>
      <c r="F31" s="42">
        <f>F32+F37</f>
        <v>0</v>
      </c>
      <c r="G31" s="42">
        <f>G32+G37</f>
        <v>1445</v>
      </c>
      <c r="H31" s="42">
        <f>H32+H37</f>
        <v>1445</v>
      </c>
      <c r="I31" s="42">
        <f>I32+I37</f>
        <v>1445</v>
      </c>
    </row>
    <row r="32" spans="1:9" x14ac:dyDescent="0.25">
      <c r="A32" s="159">
        <v>31</v>
      </c>
      <c r="B32" s="160"/>
      <c r="C32" s="161"/>
      <c r="D32" s="71" t="s">
        <v>19</v>
      </c>
      <c r="E32" s="8">
        <f t="shared" ref="E32:F32" si="11">SUM(E33:E36)</f>
        <v>0</v>
      </c>
      <c r="F32" s="8">
        <f t="shared" si="11"/>
        <v>0</v>
      </c>
      <c r="G32" s="8">
        <f>SUM(G33:G36)</f>
        <v>1275</v>
      </c>
      <c r="H32" s="8">
        <f t="shared" ref="H32:I32" si="12">SUM(H33:H36)</f>
        <v>1275</v>
      </c>
      <c r="I32" s="8">
        <f t="shared" si="12"/>
        <v>1275</v>
      </c>
    </row>
    <row r="33" spans="1:9" x14ac:dyDescent="0.25">
      <c r="A33" s="62">
        <v>3111</v>
      </c>
      <c r="B33" s="63"/>
      <c r="C33" s="64"/>
      <c r="D33" s="70" t="s">
        <v>60</v>
      </c>
      <c r="E33" s="41"/>
      <c r="F33" s="43"/>
      <c r="G33" s="43">
        <v>460</v>
      </c>
      <c r="H33" s="43">
        <v>460</v>
      </c>
      <c r="I33" s="43">
        <v>460</v>
      </c>
    </row>
    <row r="34" spans="1:9" x14ac:dyDescent="0.25">
      <c r="A34" s="62">
        <v>3121</v>
      </c>
      <c r="B34" s="63"/>
      <c r="C34" s="64"/>
      <c r="D34" s="70" t="s">
        <v>61</v>
      </c>
      <c r="E34" s="41"/>
      <c r="F34" s="43"/>
      <c r="G34" s="43">
        <v>600</v>
      </c>
      <c r="H34" s="43">
        <v>600</v>
      </c>
      <c r="I34" s="43">
        <v>600</v>
      </c>
    </row>
    <row r="35" spans="1:9" ht="25.5" x14ac:dyDescent="0.25">
      <c r="A35" s="62">
        <v>3131</v>
      </c>
      <c r="B35" s="63"/>
      <c r="C35" s="64"/>
      <c r="D35" s="70" t="s">
        <v>102</v>
      </c>
      <c r="E35" s="41"/>
      <c r="F35" s="43"/>
      <c r="G35" s="43">
        <v>115</v>
      </c>
      <c r="H35" s="43">
        <v>115</v>
      </c>
      <c r="I35" s="43">
        <v>115</v>
      </c>
    </row>
    <row r="36" spans="1:9" ht="24" x14ac:dyDescent="0.25">
      <c r="A36" s="62">
        <v>3132</v>
      </c>
      <c r="B36" s="63"/>
      <c r="C36" s="64"/>
      <c r="D36" s="65" t="s">
        <v>103</v>
      </c>
      <c r="E36" s="41"/>
      <c r="F36" s="43"/>
      <c r="G36" s="43">
        <v>100</v>
      </c>
      <c r="H36" s="43">
        <v>100</v>
      </c>
      <c r="I36" s="43">
        <v>100</v>
      </c>
    </row>
    <row r="37" spans="1:9" x14ac:dyDescent="0.25">
      <c r="A37" s="159">
        <v>32</v>
      </c>
      <c r="B37" s="160"/>
      <c r="C37" s="161"/>
      <c r="D37" s="71" t="s">
        <v>36</v>
      </c>
      <c r="E37" s="9">
        <f t="shared" ref="E37:F37" si="13">SUM(E38:E38)</f>
        <v>0</v>
      </c>
      <c r="F37" s="9">
        <f t="shared" si="13"/>
        <v>0</v>
      </c>
      <c r="G37" s="9">
        <f>SUM(G38:G38)</f>
        <v>170</v>
      </c>
      <c r="H37" s="9">
        <f t="shared" ref="H37:I37" si="14">SUM(H38:H38)</f>
        <v>170</v>
      </c>
      <c r="I37" s="9">
        <f t="shared" si="14"/>
        <v>170</v>
      </c>
    </row>
    <row r="38" spans="1:9" ht="15.75" thickBot="1" x14ac:dyDescent="0.3">
      <c r="A38" s="196">
        <v>3212</v>
      </c>
      <c r="B38" s="203"/>
      <c r="C38" s="204"/>
      <c r="D38" s="202" t="s">
        <v>151</v>
      </c>
      <c r="E38" s="200"/>
      <c r="F38" s="201"/>
      <c r="G38" s="201">
        <v>170</v>
      </c>
      <c r="H38" s="201">
        <v>170</v>
      </c>
      <c r="I38" s="201">
        <v>170</v>
      </c>
    </row>
    <row r="39" spans="1:9" ht="15.75" thickTop="1" x14ac:dyDescent="0.25">
      <c r="A39" s="191" t="s">
        <v>180</v>
      </c>
      <c r="B39" s="192"/>
      <c r="C39" s="193"/>
      <c r="D39" s="194" t="s">
        <v>152</v>
      </c>
      <c r="E39" s="195">
        <f>E42</f>
        <v>0</v>
      </c>
      <c r="F39" s="195">
        <f t="shared" ref="F39:I39" si="15">F42</f>
        <v>0</v>
      </c>
      <c r="G39" s="195">
        <f t="shared" si="15"/>
        <v>3450</v>
      </c>
      <c r="H39" s="195">
        <f t="shared" si="15"/>
        <v>3450</v>
      </c>
      <c r="I39" s="195">
        <f t="shared" si="15"/>
        <v>3450</v>
      </c>
    </row>
    <row r="40" spans="1:9" x14ac:dyDescent="0.25">
      <c r="A40" s="188" t="s">
        <v>187</v>
      </c>
      <c r="B40" s="189"/>
      <c r="C40" s="190"/>
      <c r="D40" s="69" t="s">
        <v>41</v>
      </c>
      <c r="E40" s="8"/>
      <c r="F40" s="9"/>
      <c r="G40" s="9"/>
      <c r="H40" s="9"/>
      <c r="I40" s="9"/>
    </row>
    <row r="41" spans="1:9" x14ac:dyDescent="0.25">
      <c r="A41" s="177" t="s">
        <v>101</v>
      </c>
      <c r="B41" s="178"/>
      <c r="C41" s="179"/>
      <c r="D41" s="70" t="s">
        <v>15</v>
      </c>
      <c r="E41" s="8"/>
      <c r="F41" s="9"/>
      <c r="G41" s="9"/>
      <c r="H41" s="9"/>
      <c r="I41" s="10"/>
    </row>
    <row r="42" spans="1:9" x14ac:dyDescent="0.25">
      <c r="A42" s="162">
        <v>3</v>
      </c>
      <c r="B42" s="163"/>
      <c r="C42" s="164"/>
      <c r="D42" s="69" t="s">
        <v>18</v>
      </c>
      <c r="E42" s="42">
        <f>E43+E68</f>
        <v>0</v>
      </c>
      <c r="F42" s="42">
        <f>F43+F68</f>
        <v>0</v>
      </c>
      <c r="G42" s="42">
        <f>G43+G68</f>
        <v>3450</v>
      </c>
      <c r="H42" s="42">
        <f>H43+H68</f>
        <v>3450</v>
      </c>
      <c r="I42" s="42">
        <f>I43+I68</f>
        <v>3450</v>
      </c>
    </row>
    <row r="43" spans="1:9" x14ac:dyDescent="0.25">
      <c r="A43" s="159">
        <v>31</v>
      </c>
      <c r="B43" s="160"/>
      <c r="C43" s="161"/>
      <c r="D43" s="71" t="s">
        <v>19</v>
      </c>
      <c r="E43" s="8">
        <f>SUM(E44:E46)</f>
        <v>0</v>
      </c>
      <c r="F43" s="8">
        <f>SUM(F44:F46)</f>
        <v>0</v>
      </c>
      <c r="G43" s="8">
        <f t="shared" ref="G43:I43" si="16">SUM(G44:G46)</f>
        <v>1450</v>
      </c>
      <c r="H43" s="8">
        <f t="shared" si="16"/>
        <v>1450</v>
      </c>
      <c r="I43" s="8">
        <f t="shared" si="16"/>
        <v>1450</v>
      </c>
    </row>
    <row r="44" spans="1:9" x14ac:dyDescent="0.25">
      <c r="A44" s="62">
        <v>3111</v>
      </c>
      <c r="B44" s="63"/>
      <c r="C44" s="64"/>
      <c r="D44" s="70" t="s">
        <v>60</v>
      </c>
      <c r="E44" s="41"/>
      <c r="F44" s="43"/>
      <c r="G44" s="43">
        <v>1000</v>
      </c>
      <c r="H44" s="43">
        <v>1000</v>
      </c>
      <c r="I44" s="43">
        <v>1000</v>
      </c>
    </row>
    <row r="45" spans="1:9" ht="25.5" x14ac:dyDescent="0.25">
      <c r="A45" s="62">
        <v>3131</v>
      </c>
      <c r="B45" s="63"/>
      <c r="C45" s="64"/>
      <c r="D45" s="70" t="s">
        <v>102</v>
      </c>
      <c r="E45" s="41"/>
      <c r="F45" s="43"/>
      <c r="G45" s="43">
        <v>250</v>
      </c>
      <c r="H45" s="43">
        <v>250</v>
      </c>
      <c r="I45" s="43">
        <v>250</v>
      </c>
    </row>
    <row r="46" spans="1:9" ht="24.75" thickBot="1" x14ac:dyDescent="0.3">
      <c r="A46" s="196">
        <v>3132</v>
      </c>
      <c r="B46" s="197"/>
      <c r="C46" s="198"/>
      <c r="D46" s="199" t="s">
        <v>103</v>
      </c>
      <c r="E46" s="200"/>
      <c r="F46" s="201"/>
      <c r="G46" s="201">
        <v>200</v>
      </c>
      <c r="H46" s="201">
        <v>200</v>
      </c>
      <c r="I46" s="201">
        <v>200</v>
      </c>
    </row>
    <row r="47" spans="1:9" ht="16.5" thickTop="1" thickBot="1" x14ac:dyDescent="0.3">
      <c r="A47" s="262" t="s">
        <v>192</v>
      </c>
      <c r="B47" s="263"/>
      <c r="C47" s="264"/>
      <c r="D47" s="270" t="s">
        <v>155</v>
      </c>
      <c r="E47" s="271">
        <f>E48+E54</f>
        <v>4214</v>
      </c>
      <c r="F47" s="271">
        <f t="shared" ref="F47:I47" si="17">F48+F54</f>
        <v>3982</v>
      </c>
      <c r="G47" s="271">
        <f t="shared" si="17"/>
        <v>4010</v>
      </c>
      <c r="H47" s="271">
        <f t="shared" si="17"/>
        <v>4010</v>
      </c>
      <c r="I47" s="271">
        <f t="shared" si="17"/>
        <v>4010</v>
      </c>
    </row>
    <row r="48" spans="1:9" ht="15.75" thickTop="1" x14ac:dyDescent="0.25">
      <c r="A48" s="208" t="s">
        <v>180</v>
      </c>
      <c r="B48" s="209"/>
      <c r="C48" s="210"/>
      <c r="D48" s="211" t="s">
        <v>154</v>
      </c>
      <c r="E48" s="212">
        <f>E51</f>
        <v>0</v>
      </c>
      <c r="F48" s="212">
        <f t="shared" ref="F48:I48" si="18">F51</f>
        <v>0</v>
      </c>
      <c r="G48" s="212">
        <f t="shared" si="18"/>
        <v>10</v>
      </c>
      <c r="H48" s="212">
        <f t="shared" si="18"/>
        <v>10</v>
      </c>
      <c r="I48" s="212">
        <f t="shared" si="18"/>
        <v>10</v>
      </c>
    </row>
    <row r="49" spans="1:9" x14ac:dyDescent="0.25">
      <c r="A49" s="205" t="s">
        <v>189</v>
      </c>
      <c r="B49" s="206"/>
      <c r="C49" s="207"/>
      <c r="D49" s="69" t="s">
        <v>41</v>
      </c>
      <c r="E49" s="8"/>
      <c r="F49" s="9"/>
      <c r="G49" s="9"/>
      <c r="H49" s="9"/>
      <c r="I49" s="9"/>
    </row>
    <row r="50" spans="1:9" x14ac:dyDescent="0.25">
      <c r="A50" s="171" t="s">
        <v>155</v>
      </c>
      <c r="B50" s="172"/>
      <c r="C50" s="173"/>
      <c r="D50" s="70" t="s">
        <v>156</v>
      </c>
      <c r="E50" s="8"/>
      <c r="F50" s="9"/>
      <c r="G50" s="9"/>
      <c r="H50" s="9"/>
      <c r="I50" s="10"/>
    </row>
    <row r="51" spans="1:9" x14ac:dyDescent="0.25">
      <c r="A51" s="162">
        <v>3</v>
      </c>
      <c r="B51" s="163"/>
      <c r="C51" s="164"/>
      <c r="D51" s="69" t="s">
        <v>18</v>
      </c>
      <c r="E51" s="42">
        <f t="shared" ref="E51:F51" si="19">E52</f>
        <v>0</v>
      </c>
      <c r="F51" s="42">
        <f t="shared" si="19"/>
        <v>0</v>
      </c>
      <c r="G51" s="42">
        <f>G52</f>
        <v>10</v>
      </c>
      <c r="H51" s="42">
        <f t="shared" ref="H51:I51" si="20">H52</f>
        <v>10</v>
      </c>
      <c r="I51" s="42">
        <f t="shared" si="20"/>
        <v>10</v>
      </c>
    </row>
    <row r="52" spans="1:9" x14ac:dyDescent="0.25">
      <c r="A52" s="159">
        <v>32</v>
      </c>
      <c r="B52" s="160"/>
      <c r="C52" s="161"/>
      <c r="D52" s="71" t="s">
        <v>69</v>
      </c>
      <c r="E52" s="8">
        <f t="shared" ref="E52:F52" si="21">SUM(E53)</f>
        <v>0</v>
      </c>
      <c r="F52" s="8">
        <f t="shared" si="21"/>
        <v>0</v>
      </c>
      <c r="G52" s="8">
        <f>SUM(G53)</f>
        <v>10</v>
      </c>
      <c r="H52" s="8">
        <f t="shared" ref="H52:I52" si="22">SUM(H53)</f>
        <v>10</v>
      </c>
      <c r="I52" s="8">
        <f t="shared" si="22"/>
        <v>10</v>
      </c>
    </row>
    <row r="53" spans="1:9" ht="15.75" thickBot="1" x14ac:dyDescent="0.3">
      <c r="A53" s="196">
        <v>3299</v>
      </c>
      <c r="B53" s="197"/>
      <c r="C53" s="198"/>
      <c r="D53" s="202" t="s">
        <v>85</v>
      </c>
      <c r="E53" s="200"/>
      <c r="F53" s="201"/>
      <c r="G53" s="201">
        <v>10</v>
      </c>
      <c r="H53" s="201">
        <v>10</v>
      </c>
      <c r="I53" s="201">
        <v>10</v>
      </c>
    </row>
    <row r="54" spans="1:9" ht="15" customHeight="1" thickTop="1" x14ac:dyDescent="0.25">
      <c r="A54" s="208" t="s">
        <v>180</v>
      </c>
      <c r="B54" s="209"/>
      <c r="C54" s="210"/>
      <c r="D54" s="213" t="s">
        <v>157</v>
      </c>
      <c r="E54" s="212">
        <f>E57</f>
        <v>4214</v>
      </c>
      <c r="F54" s="212">
        <f t="shared" ref="F54:I54" si="23">F57</f>
        <v>3982</v>
      </c>
      <c r="G54" s="212">
        <f t="shared" si="23"/>
        <v>4000</v>
      </c>
      <c r="H54" s="212">
        <f t="shared" si="23"/>
        <v>4000</v>
      </c>
      <c r="I54" s="212">
        <f t="shared" si="23"/>
        <v>4000</v>
      </c>
    </row>
    <row r="55" spans="1:9" ht="15" customHeight="1" x14ac:dyDescent="0.25">
      <c r="A55" s="205" t="s">
        <v>189</v>
      </c>
      <c r="B55" s="206"/>
      <c r="C55" s="207"/>
      <c r="D55" s="54" t="s">
        <v>41</v>
      </c>
      <c r="E55" s="8"/>
      <c r="F55" s="9"/>
      <c r="G55" s="9"/>
      <c r="H55" s="9"/>
      <c r="I55" s="9"/>
    </row>
    <row r="56" spans="1:9" x14ac:dyDescent="0.25">
      <c r="A56" s="171" t="s">
        <v>155</v>
      </c>
      <c r="B56" s="172"/>
      <c r="C56" s="173"/>
      <c r="D56" s="55" t="s">
        <v>15</v>
      </c>
      <c r="E56" s="8"/>
      <c r="F56" s="9"/>
      <c r="G56" s="9"/>
      <c r="H56" s="9"/>
      <c r="I56" s="10"/>
    </row>
    <row r="57" spans="1:9" x14ac:dyDescent="0.25">
      <c r="A57" s="162">
        <v>3</v>
      </c>
      <c r="B57" s="163"/>
      <c r="C57" s="164"/>
      <c r="D57" s="54" t="s">
        <v>18</v>
      </c>
      <c r="E57" s="42">
        <f>E58+E61</f>
        <v>4214</v>
      </c>
      <c r="F57" s="42">
        <f>F58+F61</f>
        <v>3982</v>
      </c>
      <c r="G57" s="42">
        <f>G58+G61</f>
        <v>4000</v>
      </c>
      <c r="H57" s="42">
        <f>H58+H61</f>
        <v>4000</v>
      </c>
      <c r="I57" s="42">
        <f>I58+I61</f>
        <v>4000</v>
      </c>
    </row>
    <row r="58" spans="1:9" x14ac:dyDescent="0.25">
      <c r="A58" s="159">
        <v>31</v>
      </c>
      <c r="B58" s="160"/>
      <c r="C58" s="161"/>
      <c r="D58" s="53" t="s">
        <v>19</v>
      </c>
      <c r="E58" s="8">
        <f>SUM(E59:E60)</f>
        <v>114</v>
      </c>
      <c r="F58" s="8">
        <f>SUM(F59:F60)</f>
        <v>215</v>
      </c>
      <c r="G58" s="8">
        <f>SUM(G59:G60)</f>
        <v>450</v>
      </c>
      <c r="H58" s="8">
        <f>SUM(H59:H60)</f>
        <v>450</v>
      </c>
      <c r="I58" s="8">
        <f>SUM(I59:I60)</f>
        <v>450</v>
      </c>
    </row>
    <row r="59" spans="1:9" s="44" customFormat="1" ht="25.5" x14ac:dyDescent="0.25">
      <c r="A59" s="62">
        <v>3131</v>
      </c>
      <c r="B59" s="63"/>
      <c r="C59" s="64"/>
      <c r="D59" s="70" t="s">
        <v>102</v>
      </c>
      <c r="E59" s="41"/>
      <c r="F59" s="43">
        <v>119</v>
      </c>
      <c r="G59" s="43">
        <v>250</v>
      </c>
      <c r="H59" s="43">
        <v>250</v>
      </c>
      <c r="I59" s="43">
        <v>250</v>
      </c>
    </row>
    <row r="60" spans="1:9" s="44" customFormat="1" ht="24" x14ac:dyDescent="0.25">
      <c r="A60" s="62">
        <v>3132</v>
      </c>
      <c r="B60" s="63"/>
      <c r="C60" s="64"/>
      <c r="D60" s="65" t="s">
        <v>103</v>
      </c>
      <c r="E60" s="41">
        <v>114</v>
      </c>
      <c r="F60" s="43">
        <v>96</v>
      </c>
      <c r="G60" s="43">
        <v>200</v>
      </c>
      <c r="H60" s="43">
        <v>200</v>
      </c>
      <c r="I60" s="43">
        <v>200</v>
      </c>
    </row>
    <row r="61" spans="1:9" x14ac:dyDescent="0.25">
      <c r="A61" s="159">
        <v>32</v>
      </c>
      <c r="B61" s="160"/>
      <c r="C61" s="161"/>
      <c r="D61" s="53" t="s">
        <v>36</v>
      </c>
      <c r="E61" s="9">
        <f t="shared" ref="E61:F61" si="24">SUM(E62:E66)</f>
        <v>4100</v>
      </c>
      <c r="F61" s="9">
        <f t="shared" si="24"/>
        <v>3767</v>
      </c>
      <c r="G61" s="9">
        <f>SUM(G62:G66)</f>
        <v>3550</v>
      </c>
      <c r="H61" s="9">
        <f t="shared" ref="H61:I61" si="25">SUM(H62:H66)</f>
        <v>3550</v>
      </c>
      <c r="I61" s="9">
        <f t="shared" si="25"/>
        <v>3550</v>
      </c>
    </row>
    <row r="62" spans="1:9" ht="25.5" x14ac:dyDescent="0.25">
      <c r="A62" s="62">
        <v>3221</v>
      </c>
      <c r="B62" s="67"/>
      <c r="C62" s="68"/>
      <c r="D62" s="70" t="s">
        <v>107</v>
      </c>
      <c r="E62" s="41">
        <v>2041</v>
      </c>
      <c r="F62" s="43">
        <v>1195</v>
      </c>
      <c r="G62" s="43">
        <v>1200</v>
      </c>
      <c r="H62" s="43">
        <v>1200</v>
      </c>
      <c r="I62" s="43">
        <v>1200</v>
      </c>
    </row>
    <row r="63" spans="1:9" ht="25.5" x14ac:dyDescent="0.25">
      <c r="A63" s="62">
        <v>3224</v>
      </c>
      <c r="B63" s="67"/>
      <c r="C63" s="68"/>
      <c r="D63" s="70" t="s">
        <v>108</v>
      </c>
      <c r="E63" s="41">
        <v>96</v>
      </c>
      <c r="F63" s="43">
        <v>1195</v>
      </c>
      <c r="G63" s="43">
        <v>600</v>
      </c>
      <c r="H63" s="43">
        <v>600</v>
      </c>
      <c r="I63" s="43">
        <v>600</v>
      </c>
    </row>
    <row r="64" spans="1:9" ht="25.5" x14ac:dyDescent="0.25">
      <c r="A64" s="62">
        <v>3232</v>
      </c>
      <c r="B64" s="67"/>
      <c r="C64" s="68"/>
      <c r="D64" s="70" t="s">
        <v>76</v>
      </c>
      <c r="E64" s="41">
        <v>391</v>
      </c>
      <c r="F64" s="43">
        <v>780</v>
      </c>
      <c r="G64" s="43">
        <v>650</v>
      </c>
      <c r="H64" s="43">
        <v>650</v>
      </c>
      <c r="I64" s="43">
        <v>650</v>
      </c>
    </row>
    <row r="65" spans="1:9" x14ac:dyDescent="0.25">
      <c r="A65" s="62">
        <v>3237</v>
      </c>
      <c r="B65" s="67"/>
      <c r="C65" s="68"/>
      <c r="D65" s="70" t="s">
        <v>80</v>
      </c>
      <c r="E65" s="41">
        <v>1516</v>
      </c>
      <c r="F65" s="43">
        <v>597</v>
      </c>
      <c r="G65" s="43">
        <v>1000</v>
      </c>
      <c r="H65" s="43">
        <v>1000</v>
      </c>
      <c r="I65" s="43">
        <v>1000</v>
      </c>
    </row>
    <row r="66" spans="1:9" ht="15.75" thickBot="1" x14ac:dyDescent="0.3">
      <c r="A66" s="196">
        <v>3299</v>
      </c>
      <c r="B66" s="203"/>
      <c r="C66" s="204"/>
      <c r="D66" s="202" t="s">
        <v>85</v>
      </c>
      <c r="E66" s="200">
        <v>56</v>
      </c>
      <c r="F66" s="201"/>
      <c r="G66" s="201">
        <v>100</v>
      </c>
      <c r="H66" s="201">
        <v>100</v>
      </c>
      <c r="I66" s="201">
        <v>100</v>
      </c>
    </row>
    <row r="67" spans="1:9" ht="15" customHeight="1" thickTop="1" thickBot="1" x14ac:dyDescent="0.3">
      <c r="A67" s="265" t="s">
        <v>192</v>
      </c>
      <c r="B67" s="266"/>
      <c r="C67" s="267"/>
      <c r="D67" s="268" t="s">
        <v>158</v>
      </c>
      <c r="E67" s="269">
        <f>E68+E74</f>
        <v>0</v>
      </c>
      <c r="F67" s="269">
        <f t="shared" ref="F67:I67" si="26">F68+F74</f>
        <v>0</v>
      </c>
      <c r="G67" s="269">
        <f t="shared" si="26"/>
        <v>5380</v>
      </c>
      <c r="H67" s="269">
        <f t="shared" si="26"/>
        <v>5380</v>
      </c>
      <c r="I67" s="269">
        <f t="shared" si="26"/>
        <v>5380</v>
      </c>
    </row>
    <row r="68" spans="1:9" ht="15" customHeight="1" thickTop="1" x14ac:dyDescent="0.25">
      <c r="A68" s="215" t="s">
        <v>180</v>
      </c>
      <c r="B68" s="216"/>
      <c r="C68" s="217"/>
      <c r="D68" s="214" t="s">
        <v>159</v>
      </c>
      <c r="E68" s="221">
        <f>E71</f>
        <v>0</v>
      </c>
      <c r="F68" s="221">
        <f t="shared" ref="F68:I68" si="27">F71</f>
        <v>0</v>
      </c>
      <c r="G68" s="221">
        <f t="shared" si="27"/>
        <v>2000</v>
      </c>
      <c r="H68" s="221">
        <f t="shared" si="27"/>
        <v>2000</v>
      </c>
      <c r="I68" s="221">
        <f t="shared" si="27"/>
        <v>2000</v>
      </c>
    </row>
    <row r="69" spans="1:9" ht="15" customHeight="1" x14ac:dyDescent="0.25">
      <c r="A69" s="218" t="s">
        <v>189</v>
      </c>
      <c r="B69" s="219"/>
      <c r="C69" s="220"/>
      <c r="D69" s="54" t="s">
        <v>41</v>
      </c>
      <c r="E69" s="8"/>
      <c r="F69" s="9"/>
      <c r="G69" s="9"/>
      <c r="H69" s="9"/>
      <c r="I69" s="9"/>
    </row>
    <row r="70" spans="1:9" ht="25.5" x14ac:dyDescent="0.25">
      <c r="A70" s="180" t="s">
        <v>158</v>
      </c>
      <c r="B70" s="181"/>
      <c r="C70" s="182"/>
      <c r="D70" s="55" t="s">
        <v>160</v>
      </c>
      <c r="E70" s="8"/>
      <c r="F70" s="9"/>
      <c r="G70" s="9"/>
      <c r="H70" s="9"/>
      <c r="I70" s="10"/>
    </row>
    <row r="71" spans="1:9" x14ac:dyDescent="0.25">
      <c r="A71" s="162">
        <v>3</v>
      </c>
      <c r="B71" s="163"/>
      <c r="C71" s="164"/>
      <c r="D71" s="54" t="s">
        <v>18</v>
      </c>
      <c r="E71" s="42">
        <f>E72</f>
        <v>0</v>
      </c>
      <c r="F71" s="42">
        <f t="shared" ref="F71:I71" si="28">F72</f>
        <v>0</v>
      </c>
      <c r="G71" s="42">
        <f t="shared" si="28"/>
        <v>2000</v>
      </c>
      <c r="H71" s="42">
        <f t="shared" si="28"/>
        <v>2000</v>
      </c>
      <c r="I71" s="42">
        <f t="shared" si="28"/>
        <v>2000</v>
      </c>
    </row>
    <row r="72" spans="1:9" x14ac:dyDescent="0.25">
      <c r="A72" s="159">
        <v>32</v>
      </c>
      <c r="B72" s="160"/>
      <c r="C72" s="161"/>
      <c r="D72" s="53" t="s">
        <v>36</v>
      </c>
      <c r="E72" s="8">
        <f>E73</f>
        <v>0</v>
      </c>
      <c r="F72" s="8">
        <f t="shared" ref="F72:I72" si="29">F73</f>
        <v>0</v>
      </c>
      <c r="G72" s="8">
        <f t="shared" si="29"/>
        <v>2000</v>
      </c>
      <c r="H72" s="8">
        <f t="shared" si="29"/>
        <v>2000</v>
      </c>
      <c r="I72" s="8">
        <f t="shared" si="29"/>
        <v>2000</v>
      </c>
    </row>
    <row r="73" spans="1:9" ht="15.75" thickBot="1" x14ac:dyDescent="0.3">
      <c r="A73" s="196">
        <v>3222</v>
      </c>
      <c r="B73" s="197"/>
      <c r="C73" s="198"/>
      <c r="D73" s="202" t="s">
        <v>69</v>
      </c>
      <c r="E73" s="200"/>
      <c r="F73" s="200"/>
      <c r="G73" s="200">
        <v>2000</v>
      </c>
      <c r="H73" s="200">
        <v>2000</v>
      </c>
      <c r="I73" s="200">
        <v>2000</v>
      </c>
    </row>
    <row r="74" spans="1:9" ht="15" customHeight="1" thickTop="1" x14ac:dyDescent="0.25">
      <c r="A74" s="215" t="s">
        <v>180</v>
      </c>
      <c r="B74" s="216"/>
      <c r="C74" s="217"/>
      <c r="D74" s="214" t="s">
        <v>161</v>
      </c>
      <c r="E74" s="221">
        <f>E77</f>
        <v>0</v>
      </c>
      <c r="F74" s="221">
        <f t="shared" ref="F74:I74" si="30">F77</f>
        <v>0</v>
      </c>
      <c r="G74" s="221">
        <f t="shared" si="30"/>
        <v>3380</v>
      </c>
      <c r="H74" s="221">
        <f t="shared" si="30"/>
        <v>3380</v>
      </c>
      <c r="I74" s="221">
        <f t="shared" si="30"/>
        <v>3380</v>
      </c>
    </row>
    <row r="75" spans="1:9" ht="15" customHeight="1" x14ac:dyDescent="0.25">
      <c r="A75" s="218" t="s">
        <v>189</v>
      </c>
      <c r="B75" s="219"/>
      <c r="C75" s="220"/>
      <c r="D75" s="69" t="s">
        <v>41</v>
      </c>
      <c r="E75" s="8"/>
      <c r="F75" s="9"/>
      <c r="G75" s="9"/>
      <c r="H75" s="9"/>
      <c r="I75" s="9"/>
    </row>
    <row r="76" spans="1:9" ht="25.5" x14ac:dyDescent="0.25">
      <c r="A76" s="180" t="s">
        <v>158</v>
      </c>
      <c r="B76" s="181"/>
      <c r="C76" s="182"/>
      <c r="D76" s="70" t="s">
        <v>160</v>
      </c>
      <c r="E76" s="8"/>
      <c r="F76" s="9"/>
      <c r="G76" s="9"/>
      <c r="H76" s="9"/>
      <c r="I76" s="10"/>
    </row>
    <row r="77" spans="1:9" x14ac:dyDescent="0.25">
      <c r="A77" s="162">
        <v>3</v>
      </c>
      <c r="B77" s="163"/>
      <c r="C77" s="164"/>
      <c r="D77" s="69" t="s">
        <v>18</v>
      </c>
      <c r="E77" s="42">
        <f t="shared" ref="E77:F77" si="31">E78+E83</f>
        <v>0</v>
      </c>
      <c r="F77" s="42">
        <f t="shared" si="31"/>
        <v>0</v>
      </c>
      <c r="G77" s="42">
        <f>G78+G83</f>
        <v>3380</v>
      </c>
      <c r="H77" s="42">
        <f t="shared" ref="H77:I77" si="32">H78+H83</f>
        <v>3380</v>
      </c>
      <c r="I77" s="42">
        <f t="shared" si="32"/>
        <v>3380</v>
      </c>
    </row>
    <row r="78" spans="1:9" x14ac:dyDescent="0.25">
      <c r="A78" s="159">
        <v>32</v>
      </c>
      <c r="B78" s="160"/>
      <c r="C78" s="161"/>
      <c r="D78" s="71" t="s">
        <v>36</v>
      </c>
      <c r="E78" s="8">
        <f t="shared" ref="E78:F78" si="33">SUM(E79:E82)</f>
        <v>0</v>
      </c>
      <c r="F78" s="8">
        <f t="shared" si="33"/>
        <v>0</v>
      </c>
      <c r="G78" s="8">
        <f>SUM(G79:G82)</f>
        <v>1780</v>
      </c>
      <c r="H78" s="8">
        <f t="shared" ref="H78:I78" si="34">SUM(H79:H82)</f>
        <v>1780</v>
      </c>
      <c r="I78" s="8">
        <f t="shared" si="34"/>
        <v>1780</v>
      </c>
    </row>
    <row r="79" spans="1:9" x14ac:dyDescent="0.25">
      <c r="A79" s="62">
        <v>3231</v>
      </c>
      <c r="B79" s="63"/>
      <c r="C79" s="64"/>
      <c r="D79" s="70" t="s">
        <v>75</v>
      </c>
      <c r="E79" s="41"/>
      <c r="F79" s="41"/>
      <c r="G79" s="41">
        <v>530</v>
      </c>
      <c r="H79" s="41">
        <v>530</v>
      </c>
      <c r="I79" s="41">
        <v>530</v>
      </c>
    </row>
    <row r="80" spans="1:9" ht="25.5" x14ac:dyDescent="0.25">
      <c r="A80" s="62">
        <v>3232</v>
      </c>
      <c r="B80" s="63"/>
      <c r="C80" s="64"/>
      <c r="D80" s="70" t="s">
        <v>76</v>
      </c>
      <c r="E80" s="41"/>
      <c r="F80" s="41"/>
      <c r="G80" s="41">
        <v>500</v>
      </c>
      <c r="H80" s="41">
        <v>500</v>
      </c>
      <c r="I80" s="41">
        <v>500</v>
      </c>
    </row>
    <row r="81" spans="1:9" x14ac:dyDescent="0.25">
      <c r="A81" s="62">
        <v>3239</v>
      </c>
      <c r="B81" s="63"/>
      <c r="C81" s="64"/>
      <c r="D81" s="70" t="s">
        <v>82</v>
      </c>
      <c r="E81" s="41"/>
      <c r="F81" s="41"/>
      <c r="G81" s="41">
        <v>600</v>
      </c>
      <c r="H81" s="41">
        <v>600</v>
      </c>
      <c r="I81" s="41">
        <v>600</v>
      </c>
    </row>
    <row r="82" spans="1:9" x14ac:dyDescent="0.25">
      <c r="A82" s="62">
        <v>3299</v>
      </c>
      <c r="B82" s="63"/>
      <c r="C82" s="64"/>
      <c r="D82" s="70" t="s">
        <v>85</v>
      </c>
      <c r="E82" s="41"/>
      <c r="F82" s="41"/>
      <c r="G82" s="41">
        <v>150</v>
      </c>
      <c r="H82" s="41">
        <v>150</v>
      </c>
      <c r="I82" s="41">
        <v>150</v>
      </c>
    </row>
    <row r="83" spans="1:9" s="45" customFormat="1" x14ac:dyDescent="0.25">
      <c r="A83" s="66">
        <v>37</v>
      </c>
      <c r="B83" s="67"/>
      <c r="C83" s="68"/>
      <c r="D83" s="71" t="s">
        <v>166</v>
      </c>
      <c r="E83" s="8">
        <f t="shared" ref="E83:F83" si="35">E84</f>
        <v>0</v>
      </c>
      <c r="F83" s="8">
        <f t="shared" si="35"/>
        <v>0</v>
      </c>
      <c r="G83" s="8">
        <f>G84</f>
        <v>1600</v>
      </c>
      <c r="H83" s="8">
        <f>H84</f>
        <v>1600</v>
      </c>
      <c r="I83" s="8">
        <f t="shared" ref="I83" si="36">I84</f>
        <v>1600</v>
      </c>
    </row>
    <row r="84" spans="1:9" ht="26.25" thickBot="1" x14ac:dyDescent="0.3">
      <c r="A84" s="230">
        <v>3722</v>
      </c>
      <c r="B84" s="231"/>
      <c r="C84" s="232"/>
      <c r="D84" s="233" t="s">
        <v>162</v>
      </c>
      <c r="E84" s="234"/>
      <c r="F84" s="234"/>
      <c r="G84" s="234">
        <v>1600</v>
      </c>
      <c r="H84" s="234">
        <v>1600</v>
      </c>
      <c r="I84" s="234">
        <v>1600</v>
      </c>
    </row>
    <row r="85" spans="1:9" ht="15" customHeight="1" thickTop="1" thickBot="1" x14ac:dyDescent="0.3">
      <c r="A85" s="272" t="s">
        <v>192</v>
      </c>
      <c r="B85" s="273"/>
      <c r="C85" s="274"/>
      <c r="D85" s="275" t="s">
        <v>106</v>
      </c>
      <c r="E85" s="276">
        <f>E86+E117</f>
        <v>36876</v>
      </c>
      <c r="F85" s="276">
        <f t="shared" ref="F85:I85" si="37">F86+F117</f>
        <v>160183</v>
      </c>
      <c r="G85" s="276">
        <f t="shared" si="37"/>
        <v>28020</v>
      </c>
      <c r="H85" s="276">
        <f t="shared" si="37"/>
        <v>28860</v>
      </c>
      <c r="I85" s="276">
        <f t="shared" si="37"/>
        <v>29725</v>
      </c>
    </row>
    <row r="86" spans="1:9" ht="15" customHeight="1" thickTop="1" x14ac:dyDescent="0.25">
      <c r="A86" s="225" t="s">
        <v>180</v>
      </c>
      <c r="B86" s="226"/>
      <c r="C86" s="227"/>
      <c r="D86" s="228" t="s">
        <v>59</v>
      </c>
      <c r="E86" s="229">
        <f>E89</f>
        <v>36876</v>
      </c>
      <c r="F86" s="229">
        <f t="shared" ref="F86:I86" si="38">F89</f>
        <v>36750</v>
      </c>
      <c r="G86" s="229">
        <f t="shared" si="38"/>
        <v>28020</v>
      </c>
      <c r="H86" s="229">
        <f t="shared" si="38"/>
        <v>28860</v>
      </c>
      <c r="I86" s="229">
        <f t="shared" si="38"/>
        <v>29725</v>
      </c>
    </row>
    <row r="87" spans="1:9" ht="15" customHeight="1" x14ac:dyDescent="0.25">
      <c r="A87" s="222" t="s">
        <v>181</v>
      </c>
      <c r="B87" s="223"/>
      <c r="C87" s="224"/>
      <c r="D87" s="56" t="s">
        <v>41</v>
      </c>
      <c r="E87" s="8"/>
      <c r="F87" s="9"/>
      <c r="G87" s="9"/>
      <c r="H87" s="9"/>
      <c r="I87" s="9"/>
    </row>
    <row r="88" spans="1:9" x14ac:dyDescent="0.25">
      <c r="A88" s="174" t="s">
        <v>106</v>
      </c>
      <c r="B88" s="175"/>
      <c r="C88" s="176"/>
      <c r="D88" s="57" t="s">
        <v>59</v>
      </c>
      <c r="E88" s="8"/>
      <c r="F88" s="9"/>
      <c r="G88" s="9"/>
      <c r="H88" s="9"/>
      <c r="I88" s="10"/>
    </row>
    <row r="89" spans="1:9" x14ac:dyDescent="0.25">
      <c r="A89" s="162">
        <v>3</v>
      </c>
      <c r="B89" s="163"/>
      <c r="C89" s="164"/>
      <c r="D89" s="56" t="s">
        <v>18</v>
      </c>
      <c r="E89" s="42">
        <f>E90+E94+E115</f>
        <v>36876</v>
      </c>
      <c r="F89" s="42">
        <f>F90+F94+F115</f>
        <v>36750</v>
      </c>
      <c r="G89" s="42">
        <f>G90+G94+G115</f>
        <v>28020</v>
      </c>
      <c r="H89" s="42">
        <f t="shared" ref="H89:I89" si="39">H90+H94+H115</f>
        <v>28860</v>
      </c>
      <c r="I89" s="42">
        <f t="shared" si="39"/>
        <v>29725</v>
      </c>
    </row>
    <row r="90" spans="1:9" x14ac:dyDescent="0.25">
      <c r="A90" s="159">
        <v>31</v>
      </c>
      <c r="B90" s="160"/>
      <c r="C90" s="161"/>
      <c r="D90" s="58" t="s">
        <v>19</v>
      </c>
      <c r="E90" s="8">
        <f>SUM(E91:E93)</f>
        <v>1310</v>
      </c>
      <c r="F90" s="8">
        <f t="shared" ref="F90:I90" si="40">SUM(F91:F93)</f>
        <v>0</v>
      </c>
      <c r="G90" s="8">
        <f t="shared" si="40"/>
        <v>10</v>
      </c>
      <c r="H90" s="8">
        <f t="shared" si="40"/>
        <v>10</v>
      </c>
      <c r="I90" s="8">
        <f t="shared" si="40"/>
        <v>10</v>
      </c>
    </row>
    <row r="91" spans="1:9" s="44" customFormat="1" x14ac:dyDescent="0.25">
      <c r="A91" s="62">
        <v>3111</v>
      </c>
      <c r="B91" s="63"/>
      <c r="C91" s="64"/>
      <c r="D91" s="70" t="s">
        <v>60</v>
      </c>
      <c r="E91" s="41">
        <v>1094</v>
      </c>
      <c r="F91" s="43"/>
      <c r="G91" s="43"/>
      <c r="H91" s="43"/>
      <c r="I91" s="43"/>
    </row>
    <row r="92" spans="1:9" s="44" customFormat="1" ht="25.5" x14ac:dyDescent="0.25">
      <c r="A92" s="62">
        <v>3131</v>
      </c>
      <c r="B92" s="63"/>
      <c r="C92" s="64"/>
      <c r="D92" s="70" t="s">
        <v>102</v>
      </c>
      <c r="E92" s="41">
        <v>216</v>
      </c>
      <c r="F92" s="43"/>
      <c r="G92" s="43">
        <v>6</v>
      </c>
      <c r="H92" s="43">
        <v>6</v>
      </c>
      <c r="I92" s="43">
        <v>6</v>
      </c>
    </row>
    <row r="93" spans="1:9" s="44" customFormat="1" ht="24" x14ac:dyDescent="0.25">
      <c r="A93" s="62">
        <v>3132</v>
      </c>
      <c r="B93" s="63"/>
      <c r="C93" s="64"/>
      <c r="D93" s="65" t="s">
        <v>103</v>
      </c>
      <c r="E93" s="41"/>
      <c r="F93" s="43"/>
      <c r="G93" s="43">
        <v>4</v>
      </c>
      <c r="H93" s="43">
        <v>4</v>
      </c>
      <c r="I93" s="43">
        <v>4</v>
      </c>
    </row>
    <row r="94" spans="1:9" x14ac:dyDescent="0.25">
      <c r="A94" s="159">
        <v>32</v>
      </c>
      <c r="B94" s="160"/>
      <c r="C94" s="161"/>
      <c r="D94" s="58" t="s">
        <v>36</v>
      </c>
      <c r="E94" s="8">
        <f>SUM(E95:E114)</f>
        <v>35087</v>
      </c>
      <c r="F94" s="8">
        <f t="shared" ref="F94:I94" si="41">SUM(F95:F114)</f>
        <v>36285</v>
      </c>
      <c r="G94" s="8">
        <f>SUM(G95:G114)</f>
        <v>27610</v>
      </c>
      <c r="H94" s="8">
        <f t="shared" si="41"/>
        <v>28450</v>
      </c>
      <c r="I94" s="8">
        <f t="shared" si="41"/>
        <v>29315</v>
      </c>
    </row>
    <row r="95" spans="1:9" x14ac:dyDescent="0.25">
      <c r="A95" s="62">
        <v>3211</v>
      </c>
      <c r="B95" s="63"/>
      <c r="C95" s="64"/>
      <c r="D95" s="57" t="s">
        <v>64</v>
      </c>
      <c r="E95" s="41">
        <v>1121</v>
      </c>
      <c r="F95" s="43">
        <v>597</v>
      </c>
      <c r="G95" s="43">
        <v>1400</v>
      </c>
      <c r="H95" s="43">
        <v>1430</v>
      </c>
      <c r="I95" s="43">
        <v>1460</v>
      </c>
    </row>
    <row r="96" spans="1:9" x14ac:dyDescent="0.25">
      <c r="A96" s="62">
        <v>3213</v>
      </c>
      <c r="B96" s="63"/>
      <c r="C96" s="64"/>
      <c r="D96" s="65" t="s">
        <v>66</v>
      </c>
      <c r="E96" s="41">
        <v>119</v>
      </c>
      <c r="F96" s="43">
        <v>265</v>
      </c>
      <c r="G96" s="43">
        <v>180</v>
      </c>
      <c r="H96" s="43">
        <v>200</v>
      </c>
      <c r="I96" s="43">
        <v>220</v>
      </c>
    </row>
    <row r="97" spans="1:9" ht="25.5" x14ac:dyDescent="0.25">
      <c r="A97" s="62">
        <v>3214</v>
      </c>
      <c r="B97" s="63"/>
      <c r="C97" s="64"/>
      <c r="D97" s="57" t="s">
        <v>67</v>
      </c>
      <c r="E97" s="41">
        <v>681</v>
      </c>
      <c r="F97" s="43">
        <v>531</v>
      </c>
      <c r="G97" s="43">
        <v>700</v>
      </c>
      <c r="H97" s="43">
        <v>710</v>
      </c>
      <c r="I97" s="43">
        <v>720</v>
      </c>
    </row>
    <row r="98" spans="1:9" ht="25.5" x14ac:dyDescent="0.25">
      <c r="A98" s="62">
        <v>3221</v>
      </c>
      <c r="B98" s="63"/>
      <c r="C98" s="64"/>
      <c r="D98" s="57" t="s">
        <v>107</v>
      </c>
      <c r="E98" s="41">
        <v>2842</v>
      </c>
      <c r="F98" s="43">
        <v>4645</v>
      </c>
      <c r="G98" s="43">
        <v>4380</v>
      </c>
      <c r="H98" s="43">
        <v>4400</v>
      </c>
      <c r="I98" s="43">
        <v>4420</v>
      </c>
    </row>
    <row r="99" spans="1:9" x14ac:dyDescent="0.25">
      <c r="A99" s="62">
        <v>3222</v>
      </c>
      <c r="B99" s="63"/>
      <c r="C99" s="64"/>
      <c r="D99" s="57" t="s">
        <v>69</v>
      </c>
      <c r="E99" s="41">
        <v>978</v>
      </c>
      <c r="F99" s="43">
        <v>199</v>
      </c>
      <c r="G99" s="43">
        <v>710</v>
      </c>
      <c r="H99" s="43">
        <v>720</v>
      </c>
      <c r="I99" s="43">
        <v>745</v>
      </c>
    </row>
    <row r="100" spans="1:9" x14ac:dyDescent="0.25">
      <c r="A100" s="62">
        <v>3223</v>
      </c>
      <c r="B100" s="63"/>
      <c r="C100" s="64"/>
      <c r="D100" s="57" t="s">
        <v>71</v>
      </c>
      <c r="E100" s="41">
        <v>10714</v>
      </c>
      <c r="F100" s="43">
        <v>12834</v>
      </c>
      <c r="G100" s="43">
        <v>10550</v>
      </c>
      <c r="H100" s="43">
        <v>11000</v>
      </c>
      <c r="I100" s="43">
        <v>11500</v>
      </c>
    </row>
    <row r="101" spans="1:9" ht="25.5" x14ac:dyDescent="0.25">
      <c r="A101" s="62">
        <v>3224</v>
      </c>
      <c r="B101" s="63"/>
      <c r="C101" s="64"/>
      <c r="D101" s="57" t="s">
        <v>108</v>
      </c>
      <c r="E101" s="41">
        <v>907</v>
      </c>
      <c r="F101" s="43">
        <v>995</v>
      </c>
      <c r="G101" s="43">
        <v>280</v>
      </c>
      <c r="H101" s="43">
        <v>320</v>
      </c>
      <c r="I101" s="43">
        <v>340</v>
      </c>
    </row>
    <row r="102" spans="1:9" x14ac:dyDescent="0.25">
      <c r="A102" s="62">
        <v>3225</v>
      </c>
      <c r="B102" s="63"/>
      <c r="C102" s="64"/>
      <c r="D102" s="57" t="s">
        <v>73</v>
      </c>
      <c r="E102" s="41">
        <v>808</v>
      </c>
      <c r="F102" s="43">
        <v>796</v>
      </c>
      <c r="G102" s="43">
        <v>400</v>
      </c>
      <c r="H102" s="43">
        <v>400</v>
      </c>
      <c r="I102" s="43">
        <v>400</v>
      </c>
    </row>
    <row r="103" spans="1:9" ht="25.5" x14ac:dyDescent="0.25">
      <c r="A103" s="62">
        <v>3227</v>
      </c>
      <c r="B103" s="63"/>
      <c r="C103" s="64"/>
      <c r="D103" s="57" t="s">
        <v>74</v>
      </c>
      <c r="E103" s="41"/>
      <c r="F103" s="43"/>
      <c r="G103" s="43">
        <v>180</v>
      </c>
      <c r="H103" s="43">
        <v>200</v>
      </c>
      <c r="I103" s="43">
        <v>220</v>
      </c>
    </row>
    <row r="104" spans="1:9" x14ac:dyDescent="0.25">
      <c r="A104" s="62">
        <v>3231</v>
      </c>
      <c r="B104" s="63"/>
      <c r="C104" s="64"/>
      <c r="D104" s="57" t="s">
        <v>75</v>
      </c>
      <c r="E104" s="41">
        <v>1800</v>
      </c>
      <c r="F104" s="43">
        <v>1686</v>
      </c>
      <c r="G104" s="43">
        <v>1190</v>
      </c>
      <c r="H104" s="43">
        <v>1200</v>
      </c>
      <c r="I104" s="43">
        <v>1230</v>
      </c>
    </row>
    <row r="105" spans="1:9" ht="25.5" x14ac:dyDescent="0.25">
      <c r="A105" s="62">
        <v>3232</v>
      </c>
      <c r="B105" s="63"/>
      <c r="C105" s="64"/>
      <c r="D105" s="57" t="s">
        <v>76</v>
      </c>
      <c r="E105" s="41">
        <v>5292</v>
      </c>
      <c r="F105" s="43">
        <v>4645</v>
      </c>
      <c r="G105" s="43">
        <v>750</v>
      </c>
      <c r="H105" s="43">
        <v>800</v>
      </c>
      <c r="I105" s="43">
        <v>850</v>
      </c>
    </row>
    <row r="106" spans="1:9" x14ac:dyDescent="0.25">
      <c r="A106" s="62">
        <v>3234</v>
      </c>
      <c r="B106" s="63"/>
      <c r="C106" s="64"/>
      <c r="D106" s="57" t="s">
        <v>77</v>
      </c>
      <c r="E106" s="41">
        <v>2134</v>
      </c>
      <c r="F106" s="43">
        <v>1540</v>
      </c>
      <c r="G106" s="43">
        <v>2020</v>
      </c>
      <c r="H106" s="43">
        <v>2090</v>
      </c>
      <c r="I106" s="43">
        <v>2160</v>
      </c>
    </row>
    <row r="107" spans="1:9" x14ac:dyDescent="0.25">
      <c r="A107" s="62">
        <v>3235</v>
      </c>
      <c r="B107" s="63"/>
      <c r="C107" s="64"/>
      <c r="D107" s="57" t="s">
        <v>78</v>
      </c>
      <c r="E107" s="41">
        <v>1811</v>
      </c>
      <c r="F107" s="43">
        <v>995</v>
      </c>
      <c r="G107" s="43">
        <v>1450</v>
      </c>
      <c r="H107" s="43">
        <v>1500</v>
      </c>
      <c r="I107" s="43">
        <v>1550</v>
      </c>
    </row>
    <row r="108" spans="1:9" x14ac:dyDescent="0.25">
      <c r="A108" s="62">
        <v>3236</v>
      </c>
      <c r="B108" s="63"/>
      <c r="C108" s="64"/>
      <c r="D108" s="57" t="s">
        <v>79</v>
      </c>
      <c r="E108" s="41">
        <v>1590</v>
      </c>
      <c r="F108" s="43">
        <v>664</v>
      </c>
      <c r="G108" s="43">
        <v>1270</v>
      </c>
      <c r="H108" s="43">
        <v>1300</v>
      </c>
      <c r="I108" s="43">
        <v>1320</v>
      </c>
    </row>
    <row r="109" spans="1:9" x14ac:dyDescent="0.25">
      <c r="A109" s="62">
        <v>3237</v>
      </c>
      <c r="B109" s="63"/>
      <c r="C109" s="64"/>
      <c r="D109" s="57" t="s">
        <v>80</v>
      </c>
      <c r="E109" s="41">
        <v>437</v>
      </c>
      <c r="F109" s="43">
        <v>133</v>
      </c>
      <c r="G109" s="43">
        <v>150</v>
      </c>
      <c r="H109" s="43">
        <v>150</v>
      </c>
      <c r="I109" s="43">
        <v>150</v>
      </c>
    </row>
    <row r="110" spans="1:9" x14ac:dyDescent="0.25">
      <c r="A110" s="62">
        <v>3238</v>
      </c>
      <c r="B110" s="63"/>
      <c r="C110" s="64"/>
      <c r="D110" s="57" t="s">
        <v>81</v>
      </c>
      <c r="E110" s="41">
        <v>1661</v>
      </c>
      <c r="F110" s="43">
        <v>1195</v>
      </c>
      <c r="G110" s="43">
        <v>1400</v>
      </c>
      <c r="H110" s="43">
        <v>1400</v>
      </c>
      <c r="I110" s="43">
        <v>1400</v>
      </c>
    </row>
    <row r="111" spans="1:9" x14ac:dyDescent="0.25">
      <c r="A111" s="62">
        <v>3239</v>
      </c>
      <c r="B111" s="63"/>
      <c r="C111" s="64"/>
      <c r="D111" s="57" t="s">
        <v>82</v>
      </c>
      <c r="E111" s="41">
        <v>1648</v>
      </c>
      <c r="F111" s="43">
        <v>265</v>
      </c>
      <c r="G111" s="43">
        <v>160</v>
      </c>
      <c r="H111" s="43">
        <v>160</v>
      </c>
      <c r="I111" s="43">
        <v>160</v>
      </c>
    </row>
    <row r="112" spans="1:9" x14ac:dyDescent="0.25">
      <c r="A112" s="62">
        <v>3294</v>
      </c>
      <c r="B112" s="63"/>
      <c r="C112" s="64"/>
      <c r="D112" s="57" t="s">
        <v>83</v>
      </c>
      <c r="E112" s="41">
        <v>186</v>
      </c>
      <c r="F112" s="43">
        <v>133</v>
      </c>
      <c r="G112" s="43">
        <v>150</v>
      </c>
      <c r="H112" s="43">
        <v>150</v>
      </c>
      <c r="I112" s="43">
        <v>150</v>
      </c>
    </row>
    <row r="113" spans="1:9" x14ac:dyDescent="0.25">
      <c r="A113" s="62">
        <v>3295</v>
      </c>
      <c r="B113" s="63"/>
      <c r="C113" s="64"/>
      <c r="D113" s="57" t="s">
        <v>84</v>
      </c>
      <c r="E113" s="41"/>
      <c r="F113" s="43">
        <v>0</v>
      </c>
      <c r="G113" s="43">
        <v>20</v>
      </c>
      <c r="H113" s="43">
        <v>20</v>
      </c>
      <c r="I113" s="43">
        <v>20</v>
      </c>
    </row>
    <row r="114" spans="1:9" x14ac:dyDescent="0.25">
      <c r="A114" s="62">
        <v>3299</v>
      </c>
      <c r="B114" s="63"/>
      <c r="C114" s="64"/>
      <c r="D114" s="57" t="s">
        <v>85</v>
      </c>
      <c r="E114" s="41">
        <v>358</v>
      </c>
      <c r="F114" s="43">
        <v>4167</v>
      </c>
      <c r="G114" s="43">
        <v>270</v>
      </c>
      <c r="H114" s="43">
        <v>300</v>
      </c>
      <c r="I114" s="43">
        <v>300</v>
      </c>
    </row>
    <row r="115" spans="1:9" x14ac:dyDescent="0.25">
      <c r="A115" s="59">
        <v>34</v>
      </c>
      <c r="B115" s="60"/>
      <c r="C115" s="61"/>
      <c r="D115" s="58" t="s">
        <v>109</v>
      </c>
      <c r="E115" s="8">
        <f>E116</f>
        <v>479</v>
      </c>
      <c r="F115" s="8">
        <f t="shared" ref="F115:I115" si="42">F116</f>
        <v>465</v>
      </c>
      <c r="G115" s="8">
        <f t="shared" si="42"/>
        <v>400</v>
      </c>
      <c r="H115" s="8">
        <f t="shared" si="42"/>
        <v>400</v>
      </c>
      <c r="I115" s="8">
        <f t="shared" si="42"/>
        <v>400</v>
      </c>
    </row>
    <row r="116" spans="1:9" ht="26.25" thickBot="1" x14ac:dyDescent="0.3">
      <c r="A116" s="196">
        <v>3431</v>
      </c>
      <c r="B116" s="197"/>
      <c r="C116" s="198"/>
      <c r="D116" s="202" t="s">
        <v>86</v>
      </c>
      <c r="E116" s="200">
        <v>479</v>
      </c>
      <c r="F116" s="201">
        <v>465</v>
      </c>
      <c r="G116" s="201">
        <v>400</v>
      </c>
      <c r="H116" s="201">
        <v>400</v>
      </c>
      <c r="I116" s="201">
        <v>400</v>
      </c>
    </row>
    <row r="117" spans="1:9" ht="15" customHeight="1" thickTop="1" x14ac:dyDescent="0.25">
      <c r="A117" s="225" t="s">
        <v>177</v>
      </c>
      <c r="B117" s="226"/>
      <c r="C117" s="227"/>
      <c r="D117" s="228" t="s">
        <v>59</v>
      </c>
      <c r="E117" s="229">
        <f>E120</f>
        <v>0</v>
      </c>
      <c r="F117" s="229">
        <f t="shared" ref="F117:I117" si="43">F120</f>
        <v>123433</v>
      </c>
      <c r="G117" s="229">
        <f t="shared" si="43"/>
        <v>0</v>
      </c>
      <c r="H117" s="229">
        <f t="shared" si="43"/>
        <v>0</v>
      </c>
      <c r="I117" s="229">
        <f t="shared" si="43"/>
        <v>0</v>
      </c>
    </row>
    <row r="118" spans="1:9" ht="15" customHeight="1" x14ac:dyDescent="0.25">
      <c r="A118" s="222" t="s">
        <v>178</v>
      </c>
      <c r="B118" s="223"/>
      <c r="C118" s="224"/>
      <c r="D118" s="74" t="s">
        <v>171</v>
      </c>
      <c r="E118" s="8"/>
      <c r="F118" s="9"/>
      <c r="G118" s="9"/>
      <c r="H118" s="9"/>
      <c r="I118" s="9"/>
    </row>
    <row r="119" spans="1:9" x14ac:dyDescent="0.25">
      <c r="A119" s="174" t="s">
        <v>106</v>
      </c>
      <c r="B119" s="175"/>
      <c r="C119" s="176"/>
      <c r="D119" s="70" t="s">
        <v>59</v>
      </c>
      <c r="E119" s="8"/>
      <c r="F119" s="9"/>
      <c r="G119" s="9"/>
      <c r="H119" s="9"/>
      <c r="I119" s="10"/>
    </row>
    <row r="120" spans="1:9" s="47" customFormat="1" ht="25.5" x14ac:dyDescent="0.25">
      <c r="A120" s="122">
        <v>4</v>
      </c>
      <c r="B120" s="123"/>
      <c r="C120" s="124"/>
      <c r="D120" s="74" t="s">
        <v>20</v>
      </c>
      <c r="E120" s="42">
        <f>E121</f>
        <v>0</v>
      </c>
      <c r="F120" s="42">
        <f t="shared" ref="F120:I120" si="44">F121</f>
        <v>123433</v>
      </c>
      <c r="G120" s="42">
        <f t="shared" si="44"/>
        <v>0</v>
      </c>
      <c r="H120" s="42">
        <f t="shared" si="44"/>
        <v>0</v>
      </c>
      <c r="I120" s="42">
        <f t="shared" si="44"/>
        <v>0</v>
      </c>
    </row>
    <row r="121" spans="1:9" ht="25.5" x14ac:dyDescent="0.25">
      <c r="A121" s="75">
        <v>42</v>
      </c>
      <c r="B121" s="76"/>
      <c r="C121" s="77"/>
      <c r="D121" s="71" t="s">
        <v>49</v>
      </c>
      <c r="E121" s="8">
        <f>SUM(E122:E126)</f>
        <v>0</v>
      </c>
      <c r="F121" s="8">
        <f t="shared" ref="F121:I121" si="45">SUM(F122:F126)</f>
        <v>123433</v>
      </c>
      <c r="G121" s="8">
        <f t="shared" si="45"/>
        <v>0</v>
      </c>
      <c r="H121" s="8">
        <f t="shared" si="45"/>
        <v>0</v>
      </c>
      <c r="I121" s="8">
        <f t="shared" si="45"/>
        <v>0</v>
      </c>
    </row>
    <row r="122" spans="1:9" x14ac:dyDescent="0.25">
      <c r="A122" s="62">
        <v>4212</v>
      </c>
      <c r="B122" s="63"/>
      <c r="C122" s="64"/>
      <c r="D122" s="70" t="s">
        <v>172</v>
      </c>
      <c r="E122" s="41"/>
      <c r="F122" s="43">
        <v>119451</v>
      </c>
      <c r="G122" s="43"/>
      <c r="H122" s="43"/>
      <c r="I122" s="43"/>
    </row>
    <row r="123" spans="1:9" x14ac:dyDescent="0.25">
      <c r="A123" s="62">
        <v>4221</v>
      </c>
      <c r="B123" s="63"/>
      <c r="C123" s="64"/>
      <c r="D123" s="70" t="s">
        <v>94</v>
      </c>
      <c r="E123" s="41"/>
      <c r="F123" s="43">
        <v>0</v>
      </c>
      <c r="G123" s="43"/>
      <c r="H123" s="43"/>
      <c r="I123" s="43"/>
    </row>
    <row r="124" spans="1:9" x14ac:dyDescent="0.25">
      <c r="A124" s="62">
        <v>42222</v>
      </c>
      <c r="B124" s="63"/>
      <c r="C124" s="64"/>
      <c r="D124" s="70" t="s">
        <v>95</v>
      </c>
      <c r="E124" s="41"/>
      <c r="F124" s="43">
        <v>0</v>
      </c>
      <c r="G124" s="43"/>
      <c r="H124" s="43"/>
      <c r="I124" s="43"/>
    </row>
    <row r="125" spans="1:9" ht="25.5" x14ac:dyDescent="0.25">
      <c r="A125" s="62">
        <v>4227</v>
      </c>
      <c r="B125" s="63"/>
      <c r="C125" s="64"/>
      <c r="D125" s="70" t="s">
        <v>105</v>
      </c>
      <c r="E125" s="41"/>
      <c r="F125" s="43">
        <v>3982</v>
      </c>
      <c r="G125" s="43"/>
      <c r="H125" s="43"/>
      <c r="I125" s="43"/>
    </row>
    <row r="126" spans="1:9" ht="15.75" thickBot="1" x14ac:dyDescent="0.3">
      <c r="A126" s="196">
        <v>4241</v>
      </c>
      <c r="B126" s="197"/>
      <c r="C126" s="198"/>
      <c r="D126" s="202" t="s">
        <v>89</v>
      </c>
      <c r="E126" s="200"/>
      <c r="F126" s="201"/>
      <c r="G126" s="201"/>
      <c r="H126" s="201"/>
      <c r="I126" s="201"/>
    </row>
    <row r="127" spans="1:9" ht="15" customHeight="1" thickTop="1" thickBot="1" x14ac:dyDescent="0.3">
      <c r="A127" s="282" t="s">
        <v>192</v>
      </c>
      <c r="B127" s="283"/>
      <c r="C127" s="284"/>
      <c r="D127" s="285" t="s">
        <v>99</v>
      </c>
      <c r="E127" s="286">
        <f>E128+E134</f>
        <v>0</v>
      </c>
      <c r="F127" s="286">
        <f t="shared" ref="F127:I127" si="46">F128+F134</f>
        <v>1792</v>
      </c>
      <c r="G127" s="286">
        <f t="shared" si="46"/>
        <v>9660</v>
      </c>
      <c r="H127" s="286">
        <f t="shared" si="46"/>
        <v>9660</v>
      </c>
      <c r="I127" s="286">
        <f t="shared" si="46"/>
        <v>9660</v>
      </c>
    </row>
    <row r="128" spans="1:9" ht="15" customHeight="1" thickTop="1" x14ac:dyDescent="0.25">
      <c r="A128" s="236" t="s">
        <v>188</v>
      </c>
      <c r="B128" s="237"/>
      <c r="C128" s="238"/>
      <c r="D128" s="235" t="s">
        <v>100</v>
      </c>
      <c r="E128" s="242">
        <f>E131</f>
        <v>0</v>
      </c>
      <c r="F128" s="242">
        <f t="shared" ref="F128:I128" si="47">F131</f>
        <v>1792</v>
      </c>
      <c r="G128" s="242">
        <f t="shared" si="47"/>
        <v>2000</v>
      </c>
      <c r="H128" s="242">
        <f t="shared" si="47"/>
        <v>2000</v>
      </c>
      <c r="I128" s="242">
        <f t="shared" si="47"/>
        <v>2000</v>
      </c>
    </row>
    <row r="129" spans="1:9" ht="15" customHeight="1" x14ac:dyDescent="0.25">
      <c r="A129" s="239" t="s">
        <v>182</v>
      </c>
      <c r="B129" s="240"/>
      <c r="C129" s="241"/>
      <c r="D129" s="69" t="s">
        <v>41</v>
      </c>
      <c r="E129" s="8"/>
      <c r="F129" s="9"/>
      <c r="G129" s="9"/>
      <c r="H129" s="9"/>
      <c r="I129" s="9"/>
    </row>
    <row r="130" spans="1:9" x14ac:dyDescent="0.25">
      <c r="A130" s="168" t="s">
        <v>99</v>
      </c>
      <c r="B130" s="169"/>
      <c r="C130" s="170"/>
      <c r="D130" s="70" t="s">
        <v>98</v>
      </c>
      <c r="E130" s="8"/>
      <c r="F130" s="9"/>
      <c r="G130" s="9"/>
      <c r="H130" s="9"/>
      <c r="I130" s="10"/>
    </row>
    <row r="131" spans="1:9" x14ac:dyDescent="0.25">
      <c r="A131" s="162">
        <v>3</v>
      </c>
      <c r="B131" s="163"/>
      <c r="C131" s="164"/>
      <c r="D131" s="69" t="s">
        <v>18</v>
      </c>
      <c r="E131" s="42">
        <f>E132</f>
        <v>0</v>
      </c>
      <c r="F131" s="42">
        <f t="shared" ref="F131:I132" si="48">F132</f>
        <v>1792</v>
      </c>
      <c r="G131" s="42">
        <f t="shared" ref="G131" si="49">G132</f>
        <v>2000</v>
      </c>
      <c r="H131" s="42">
        <f t="shared" ref="H131" si="50">H132</f>
        <v>2000</v>
      </c>
      <c r="I131" s="42">
        <f t="shared" ref="I131" si="51">I132</f>
        <v>2000</v>
      </c>
    </row>
    <row r="132" spans="1:9" x14ac:dyDescent="0.25">
      <c r="A132" s="159">
        <v>32</v>
      </c>
      <c r="B132" s="160"/>
      <c r="C132" s="161"/>
      <c r="D132" s="71" t="s">
        <v>36</v>
      </c>
      <c r="E132" s="8">
        <f>E133</f>
        <v>0</v>
      </c>
      <c r="F132" s="8">
        <f t="shared" si="48"/>
        <v>1792</v>
      </c>
      <c r="G132" s="8">
        <f t="shared" si="48"/>
        <v>2000</v>
      </c>
      <c r="H132" s="8">
        <f t="shared" si="48"/>
        <v>2000</v>
      </c>
      <c r="I132" s="8">
        <f t="shared" si="48"/>
        <v>2000</v>
      </c>
    </row>
    <row r="133" spans="1:9" ht="15.75" thickBot="1" x14ac:dyDescent="0.3">
      <c r="A133" s="196">
        <v>32222</v>
      </c>
      <c r="B133" s="197"/>
      <c r="C133" s="198"/>
      <c r="D133" s="202" t="s">
        <v>69</v>
      </c>
      <c r="E133" s="200"/>
      <c r="F133" s="200">
        <v>1792</v>
      </c>
      <c r="G133" s="200">
        <v>2000</v>
      </c>
      <c r="H133" s="200">
        <v>2000</v>
      </c>
      <c r="I133" s="200">
        <v>2000</v>
      </c>
    </row>
    <row r="134" spans="1:9" ht="15" customHeight="1" thickTop="1" x14ac:dyDescent="0.25">
      <c r="A134" s="236" t="s">
        <v>188</v>
      </c>
      <c r="B134" s="237"/>
      <c r="C134" s="238"/>
      <c r="D134" s="235" t="s">
        <v>163</v>
      </c>
      <c r="E134" s="242">
        <f>E137</f>
        <v>0</v>
      </c>
      <c r="F134" s="242">
        <f t="shared" ref="F134:I134" si="52">F137</f>
        <v>0</v>
      </c>
      <c r="G134" s="242">
        <f t="shared" si="52"/>
        <v>7660</v>
      </c>
      <c r="H134" s="242">
        <f t="shared" si="52"/>
        <v>7660</v>
      </c>
      <c r="I134" s="242">
        <f t="shared" si="52"/>
        <v>7660</v>
      </c>
    </row>
    <row r="135" spans="1:9" ht="15" customHeight="1" x14ac:dyDescent="0.25">
      <c r="A135" s="239" t="s">
        <v>179</v>
      </c>
      <c r="B135" s="240"/>
      <c r="C135" s="241"/>
      <c r="D135" s="69" t="s">
        <v>41</v>
      </c>
      <c r="E135" s="8"/>
      <c r="F135" s="9"/>
      <c r="G135" s="9"/>
      <c r="H135" s="9"/>
      <c r="I135" s="9"/>
    </row>
    <row r="136" spans="1:9" x14ac:dyDescent="0.25">
      <c r="A136" s="168" t="s">
        <v>99</v>
      </c>
      <c r="B136" s="169"/>
      <c r="C136" s="170"/>
      <c r="D136" s="70" t="s">
        <v>98</v>
      </c>
      <c r="E136" s="8"/>
      <c r="F136" s="9"/>
      <c r="G136" s="9"/>
      <c r="H136" s="9"/>
      <c r="I136" s="10"/>
    </row>
    <row r="137" spans="1:9" x14ac:dyDescent="0.25">
      <c r="A137" s="162">
        <v>3</v>
      </c>
      <c r="B137" s="163"/>
      <c r="C137" s="164"/>
      <c r="D137" s="69" t="s">
        <v>18</v>
      </c>
      <c r="E137" s="42">
        <f>E138+E142</f>
        <v>0</v>
      </c>
      <c r="F137" s="42">
        <f>F138+F142</f>
        <v>0</v>
      </c>
      <c r="G137" s="42">
        <f>G138+G142</f>
        <v>7660</v>
      </c>
      <c r="H137" s="42">
        <f>H138+H142</f>
        <v>7660</v>
      </c>
      <c r="I137" s="42">
        <f>I138+I142</f>
        <v>7660</v>
      </c>
    </row>
    <row r="138" spans="1:9" x14ac:dyDescent="0.25">
      <c r="A138" s="159">
        <v>31</v>
      </c>
      <c r="B138" s="160"/>
      <c r="C138" s="161"/>
      <c r="D138" s="71" t="s">
        <v>19</v>
      </c>
      <c r="E138" s="8">
        <f t="shared" ref="E138:F138" si="53">SUM(E139:E141)</f>
        <v>0</v>
      </c>
      <c r="F138" s="8">
        <f t="shared" si="53"/>
        <v>0</v>
      </c>
      <c r="G138" s="8">
        <f>SUM(G139:G141)</f>
        <v>6110</v>
      </c>
      <c r="H138" s="8">
        <f t="shared" ref="H138:I138" si="54">SUM(H139:H141)</f>
        <v>6110</v>
      </c>
      <c r="I138" s="8">
        <f t="shared" si="54"/>
        <v>6110</v>
      </c>
    </row>
    <row r="139" spans="1:9" x14ac:dyDescent="0.25">
      <c r="A139" s="62">
        <v>3111</v>
      </c>
      <c r="B139" s="63"/>
      <c r="C139" s="64"/>
      <c r="D139" s="70" t="s">
        <v>60</v>
      </c>
      <c r="E139" s="41"/>
      <c r="F139" s="43"/>
      <c r="G139" s="43">
        <v>4200</v>
      </c>
      <c r="H139" s="43">
        <v>4200</v>
      </c>
      <c r="I139" s="43">
        <v>4200</v>
      </c>
    </row>
    <row r="140" spans="1:9" ht="25.5" x14ac:dyDescent="0.25">
      <c r="A140" s="62">
        <v>3131</v>
      </c>
      <c r="B140" s="63"/>
      <c r="C140" s="64"/>
      <c r="D140" s="70" t="s">
        <v>102</v>
      </c>
      <c r="E140" s="41"/>
      <c r="F140" s="43"/>
      <c r="G140" s="43">
        <v>1050</v>
      </c>
      <c r="H140" s="43">
        <v>1050</v>
      </c>
      <c r="I140" s="43">
        <v>1050</v>
      </c>
    </row>
    <row r="141" spans="1:9" ht="24" x14ac:dyDescent="0.25">
      <c r="A141" s="62">
        <v>3132</v>
      </c>
      <c r="B141" s="63"/>
      <c r="C141" s="64"/>
      <c r="D141" s="65" t="s">
        <v>103</v>
      </c>
      <c r="E141" s="41"/>
      <c r="F141" s="43"/>
      <c r="G141" s="43">
        <v>860</v>
      </c>
      <c r="H141" s="43">
        <v>860</v>
      </c>
      <c r="I141" s="43">
        <v>860</v>
      </c>
    </row>
    <row r="142" spans="1:9" x14ac:dyDescent="0.25">
      <c r="A142" s="159">
        <v>32</v>
      </c>
      <c r="B142" s="160"/>
      <c r="C142" s="161"/>
      <c r="D142" s="71" t="s">
        <v>36</v>
      </c>
      <c r="E142" s="9">
        <f t="shared" ref="E142:F142" si="55">SUM(E143:E143)</f>
        <v>0</v>
      </c>
      <c r="F142" s="9">
        <f t="shared" si="55"/>
        <v>0</v>
      </c>
      <c r="G142" s="9">
        <f>SUM(G143:G143)</f>
        <v>1550</v>
      </c>
      <c r="H142" s="9">
        <f t="shared" ref="H142:I142" si="56">SUM(H143:H143)</f>
        <v>1550</v>
      </c>
      <c r="I142" s="9">
        <f t="shared" si="56"/>
        <v>1550</v>
      </c>
    </row>
    <row r="143" spans="1:9" ht="15.75" thickBot="1" x14ac:dyDescent="0.3">
      <c r="A143" s="196">
        <v>3212</v>
      </c>
      <c r="B143" s="203"/>
      <c r="C143" s="204"/>
      <c r="D143" s="202" t="s">
        <v>151</v>
      </c>
      <c r="E143" s="200"/>
      <c r="F143" s="201"/>
      <c r="G143" s="201">
        <v>1550</v>
      </c>
      <c r="H143" s="201">
        <v>1550</v>
      </c>
      <c r="I143" s="201">
        <v>1550</v>
      </c>
    </row>
    <row r="144" spans="1:9" ht="15" customHeight="1" thickTop="1" thickBot="1" x14ac:dyDescent="0.3">
      <c r="A144" s="277" t="s">
        <v>192</v>
      </c>
      <c r="B144" s="278"/>
      <c r="C144" s="279"/>
      <c r="D144" s="280" t="s">
        <v>165</v>
      </c>
      <c r="E144" s="281">
        <f>E145+E151+E157+E165</f>
        <v>586723</v>
      </c>
      <c r="F144" s="281">
        <f t="shared" ref="F144:I144" si="57">F145+F151+F157+F165</f>
        <v>636835</v>
      </c>
      <c r="G144" s="281">
        <f t="shared" si="57"/>
        <v>710860</v>
      </c>
      <c r="H144" s="281">
        <f t="shared" si="57"/>
        <v>719970</v>
      </c>
      <c r="I144" s="281">
        <f t="shared" si="57"/>
        <v>729520</v>
      </c>
    </row>
    <row r="145" spans="1:9" ht="15" customHeight="1" thickTop="1" x14ac:dyDescent="0.25">
      <c r="A145" s="245" t="s">
        <v>180</v>
      </c>
      <c r="B145" s="246"/>
      <c r="C145" s="247"/>
      <c r="D145" s="244" t="s">
        <v>164</v>
      </c>
      <c r="E145" s="251">
        <f>E148</f>
        <v>0</v>
      </c>
      <c r="F145" s="251">
        <f t="shared" ref="F144:I145" si="58">F148</f>
        <v>0</v>
      </c>
      <c r="G145" s="251">
        <f t="shared" si="58"/>
        <v>40000</v>
      </c>
      <c r="H145" s="251">
        <f t="shared" si="58"/>
        <v>40000</v>
      </c>
      <c r="I145" s="251">
        <f t="shared" si="58"/>
        <v>40000</v>
      </c>
    </row>
    <row r="146" spans="1:9" ht="15" customHeight="1" x14ac:dyDescent="0.25">
      <c r="A146" s="248" t="s">
        <v>189</v>
      </c>
      <c r="B146" s="249"/>
      <c r="C146" s="250"/>
      <c r="D146" s="69" t="s">
        <v>41</v>
      </c>
      <c r="E146" s="8"/>
      <c r="F146" s="9"/>
      <c r="G146" s="9"/>
      <c r="H146" s="9"/>
      <c r="I146" s="9"/>
    </row>
    <row r="147" spans="1:9" x14ac:dyDescent="0.25">
      <c r="A147" s="165" t="s">
        <v>165</v>
      </c>
      <c r="B147" s="166"/>
      <c r="C147" s="167"/>
      <c r="D147" s="70" t="s">
        <v>48</v>
      </c>
      <c r="E147" s="8"/>
      <c r="F147" s="9"/>
      <c r="G147" s="9"/>
      <c r="H147" s="9"/>
      <c r="I147" s="10"/>
    </row>
    <row r="148" spans="1:9" x14ac:dyDescent="0.25">
      <c r="A148" s="162">
        <v>3</v>
      </c>
      <c r="B148" s="163"/>
      <c r="C148" s="164"/>
      <c r="D148" s="69" t="s">
        <v>18</v>
      </c>
      <c r="E148" s="42">
        <f>E149</f>
        <v>0</v>
      </c>
      <c r="F148" s="42">
        <f t="shared" ref="F148:F149" si="59">F149</f>
        <v>0</v>
      </c>
      <c r="G148" s="42">
        <f t="shared" ref="G148:G149" si="60">G149</f>
        <v>40000</v>
      </c>
      <c r="H148" s="42">
        <f t="shared" ref="H148:H149" si="61">H149</f>
        <v>40000</v>
      </c>
      <c r="I148" s="42">
        <f t="shared" ref="I148:I149" si="62">I149</f>
        <v>40000</v>
      </c>
    </row>
    <row r="149" spans="1:9" x14ac:dyDescent="0.25">
      <c r="A149" s="159">
        <v>32</v>
      </c>
      <c r="B149" s="160"/>
      <c r="C149" s="161"/>
      <c r="D149" s="71" t="s">
        <v>36</v>
      </c>
      <c r="E149" s="8">
        <f>E150</f>
        <v>0</v>
      </c>
      <c r="F149" s="8">
        <f t="shared" si="59"/>
        <v>0</v>
      </c>
      <c r="G149" s="8">
        <f t="shared" si="60"/>
        <v>40000</v>
      </c>
      <c r="H149" s="8">
        <f t="shared" si="61"/>
        <v>40000</v>
      </c>
      <c r="I149" s="8">
        <f t="shared" si="62"/>
        <v>40000</v>
      </c>
    </row>
    <row r="150" spans="1:9" ht="15.75" thickBot="1" x14ac:dyDescent="0.3">
      <c r="A150" s="196">
        <v>32222</v>
      </c>
      <c r="B150" s="197"/>
      <c r="C150" s="198"/>
      <c r="D150" s="202" t="s">
        <v>69</v>
      </c>
      <c r="E150" s="200"/>
      <c r="F150" s="200"/>
      <c r="G150" s="200">
        <v>40000</v>
      </c>
      <c r="H150" s="200">
        <v>40000</v>
      </c>
      <c r="I150" s="200">
        <v>40000</v>
      </c>
    </row>
    <row r="151" spans="1:9" ht="15" customHeight="1" thickTop="1" x14ac:dyDescent="0.25">
      <c r="A151" s="245" t="s">
        <v>180</v>
      </c>
      <c r="B151" s="246"/>
      <c r="C151" s="247"/>
      <c r="D151" s="244" t="s">
        <v>175</v>
      </c>
      <c r="E151" s="251">
        <f>E154</f>
        <v>5765</v>
      </c>
      <c r="F151" s="251">
        <f t="shared" ref="F151:I151" si="63">F154</f>
        <v>7300</v>
      </c>
      <c r="G151" s="251">
        <f t="shared" si="63"/>
        <v>7000</v>
      </c>
      <c r="H151" s="251">
        <f t="shared" si="63"/>
        <v>7500</v>
      </c>
      <c r="I151" s="251">
        <f t="shared" si="63"/>
        <v>8000</v>
      </c>
    </row>
    <row r="152" spans="1:9" ht="15" customHeight="1" x14ac:dyDescent="0.25">
      <c r="A152" s="248" t="s">
        <v>189</v>
      </c>
      <c r="B152" s="249"/>
      <c r="C152" s="250"/>
      <c r="D152" s="126" t="s">
        <v>41</v>
      </c>
      <c r="E152" s="8"/>
      <c r="F152" s="9"/>
      <c r="G152" s="9"/>
      <c r="H152" s="9"/>
      <c r="I152" s="9"/>
    </row>
    <row r="153" spans="1:9" x14ac:dyDescent="0.25">
      <c r="A153" s="165" t="s">
        <v>165</v>
      </c>
      <c r="B153" s="166"/>
      <c r="C153" s="167"/>
      <c r="D153" s="70" t="s">
        <v>48</v>
      </c>
      <c r="E153" s="8"/>
      <c r="F153" s="9"/>
      <c r="G153" s="9"/>
      <c r="H153" s="9"/>
      <c r="I153" s="10"/>
    </row>
    <row r="154" spans="1:9" x14ac:dyDescent="0.25">
      <c r="A154" s="162">
        <v>3</v>
      </c>
      <c r="B154" s="163"/>
      <c r="C154" s="164"/>
      <c r="D154" s="126" t="s">
        <v>18</v>
      </c>
      <c r="E154" s="42">
        <f>E155</f>
        <v>5765</v>
      </c>
      <c r="F154" s="42">
        <f t="shared" ref="F154:I155" si="64">F155</f>
        <v>7300</v>
      </c>
      <c r="G154" s="42">
        <f t="shared" si="64"/>
        <v>7000</v>
      </c>
      <c r="H154" s="42">
        <f t="shared" si="64"/>
        <v>7500</v>
      </c>
      <c r="I154" s="42">
        <f t="shared" si="64"/>
        <v>8000</v>
      </c>
    </row>
    <row r="155" spans="1:9" x14ac:dyDescent="0.25">
      <c r="A155" s="159">
        <v>37</v>
      </c>
      <c r="B155" s="160"/>
      <c r="C155" s="161"/>
      <c r="D155" s="71" t="s">
        <v>166</v>
      </c>
      <c r="E155" s="8">
        <f>E156</f>
        <v>5765</v>
      </c>
      <c r="F155" s="8">
        <f t="shared" si="64"/>
        <v>7300</v>
      </c>
      <c r="G155" s="8">
        <f t="shared" si="64"/>
        <v>7000</v>
      </c>
      <c r="H155" s="8">
        <f t="shared" si="64"/>
        <v>7500</v>
      </c>
      <c r="I155" s="8">
        <f t="shared" si="64"/>
        <v>8000</v>
      </c>
    </row>
    <row r="156" spans="1:9" ht="26.25" thickBot="1" x14ac:dyDescent="0.3">
      <c r="A156" s="196">
        <v>37222</v>
      </c>
      <c r="B156" s="197"/>
      <c r="C156" s="198"/>
      <c r="D156" s="202" t="s">
        <v>162</v>
      </c>
      <c r="E156" s="200">
        <v>5765</v>
      </c>
      <c r="F156" s="200">
        <v>7300</v>
      </c>
      <c r="G156" s="200">
        <v>7000</v>
      </c>
      <c r="H156" s="200">
        <v>7500</v>
      </c>
      <c r="I156" s="200">
        <v>8000</v>
      </c>
    </row>
    <row r="157" spans="1:9" ht="15" customHeight="1" thickTop="1" x14ac:dyDescent="0.25">
      <c r="A157" s="245" t="s">
        <v>180</v>
      </c>
      <c r="B157" s="246"/>
      <c r="C157" s="247"/>
      <c r="D157" s="244" t="s">
        <v>167</v>
      </c>
      <c r="E157" s="251">
        <f>E160</f>
        <v>3194</v>
      </c>
      <c r="F157" s="251">
        <f t="shared" ref="F157:I157" si="65">F160</f>
        <v>4247</v>
      </c>
      <c r="G157" s="251">
        <f t="shared" si="65"/>
        <v>5270</v>
      </c>
      <c r="H157" s="251">
        <f t="shared" si="65"/>
        <v>5770</v>
      </c>
      <c r="I157" s="251">
        <f t="shared" si="65"/>
        <v>6270</v>
      </c>
    </row>
    <row r="158" spans="1:9" ht="15" customHeight="1" x14ac:dyDescent="0.25">
      <c r="A158" s="248" t="s">
        <v>189</v>
      </c>
      <c r="B158" s="249"/>
      <c r="C158" s="250"/>
      <c r="D158" s="69" t="s">
        <v>41</v>
      </c>
      <c r="E158" s="8"/>
      <c r="F158" s="9"/>
      <c r="G158" s="9"/>
      <c r="H158" s="9"/>
      <c r="I158" s="9"/>
    </row>
    <row r="159" spans="1:9" x14ac:dyDescent="0.25">
      <c r="A159" s="165" t="s">
        <v>165</v>
      </c>
      <c r="B159" s="166"/>
      <c r="C159" s="167"/>
      <c r="D159" s="70" t="s">
        <v>48</v>
      </c>
      <c r="E159" s="8"/>
      <c r="F159" s="9"/>
      <c r="G159" s="9"/>
      <c r="H159" s="9"/>
      <c r="I159" s="10"/>
    </row>
    <row r="160" spans="1:9" ht="25.5" x14ac:dyDescent="0.25">
      <c r="A160" s="162">
        <v>4</v>
      </c>
      <c r="B160" s="163"/>
      <c r="C160" s="164"/>
      <c r="D160" s="69" t="s">
        <v>20</v>
      </c>
      <c r="E160" s="42">
        <f t="shared" ref="E160:F160" si="66">E161+E163</f>
        <v>3194</v>
      </c>
      <c r="F160" s="42">
        <f t="shared" si="66"/>
        <v>4247</v>
      </c>
      <c r="G160" s="42">
        <f>G161+G163</f>
        <v>5270</v>
      </c>
      <c r="H160" s="42">
        <f t="shared" ref="H160:I160" si="67">H161+H163</f>
        <v>5770</v>
      </c>
      <c r="I160" s="42">
        <f t="shared" si="67"/>
        <v>6270</v>
      </c>
    </row>
    <row r="161" spans="1:9" ht="25.5" x14ac:dyDescent="0.25">
      <c r="A161" s="66">
        <v>42</v>
      </c>
      <c r="B161" s="67"/>
      <c r="C161" s="68"/>
      <c r="D161" s="71" t="s">
        <v>49</v>
      </c>
      <c r="E161" s="8">
        <f>E162</f>
        <v>265</v>
      </c>
      <c r="F161" s="8">
        <f t="shared" ref="F161" si="68">F162</f>
        <v>265</v>
      </c>
      <c r="G161" s="8">
        <f t="shared" ref="G161" si="69">G162</f>
        <v>270</v>
      </c>
      <c r="H161" s="8">
        <f t="shared" ref="H161" si="70">H162</f>
        <v>270</v>
      </c>
      <c r="I161" s="8">
        <f t="shared" ref="I161" si="71">I162</f>
        <v>270</v>
      </c>
    </row>
    <row r="162" spans="1:9" x14ac:dyDescent="0.25">
      <c r="A162" s="62">
        <v>4241</v>
      </c>
      <c r="B162" s="63"/>
      <c r="C162" s="64"/>
      <c r="D162" s="70" t="s">
        <v>168</v>
      </c>
      <c r="E162" s="41">
        <v>265</v>
      </c>
      <c r="F162" s="41">
        <v>265</v>
      </c>
      <c r="G162" s="41">
        <v>270</v>
      </c>
      <c r="H162" s="41">
        <v>270</v>
      </c>
      <c r="I162" s="41">
        <v>270</v>
      </c>
    </row>
    <row r="163" spans="1:9" x14ac:dyDescent="0.25">
      <c r="A163" s="66">
        <v>43</v>
      </c>
      <c r="B163" s="67"/>
      <c r="C163" s="68"/>
      <c r="D163" s="71" t="s">
        <v>90</v>
      </c>
      <c r="E163" s="8">
        <f>E164</f>
        <v>2929</v>
      </c>
      <c r="F163" s="8">
        <f t="shared" ref="F163" si="72">F164</f>
        <v>3982</v>
      </c>
      <c r="G163" s="8">
        <f t="shared" ref="G163" si="73">G164</f>
        <v>5000</v>
      </c>
      <c r="H163" s="8">
        <f t="shared" ref="H163" si="74">H164</f>
        <v>5500</v>
      </c>
      <c r="I163" s="8">
        <f t="shared" ref="I163" si="75">I164</f>
        <v>6000</v>
      </c>
    </row>
    <row r="164" spans="1:9" ht="15.75" thickBot="1" x14ac:dyDescent="0.3">
      <c r="A164" s="196">
        <v>4312</v>
      </c>
      <c r="B164" s="197"/>
      <c r="C164" s="198"/>
      <c r="D164" s="202" t="s">
        <v>90</v>
      </c>
      <c r="E164" s="200">
        <v>2929</v>
      </c>
      <c r="F164" s="200">
        <v>3982</v>
      </c>
      <c r="G164" s="200">
        <v>5000</v>
      </c>
      <c r="H164" s="200">
        <v>5500</v>
      </c>
      <c r="I164" s="200">
        <v>6000</v>
      </c>
    </row>
    <row r="165" spans="1:9" ht="15" customHeight="1" thickTop="1" x14ac:dyDescent="0.25">
      <c r="A165" s="245" t="s">
        <v>180</v>
      </c>
      <c r="B165" s="246"/>
      <c r="C165" s="247"/>
      <c r="D165" s="244" t="s">
        <v>169</v>
      </c>
      <c r="E165" s="251">
        <f>E168</f>
        <v>577764</v>
      </c>
      <c r="F165" s="251">
        <f t="shared" ref="F165:I165" si="76">F168</f>
        <v>625288</v>
      </c>
      <c r="G165" s="251">
        <f t="shared" si="76"/>
        <v>658590</v>
      </c>
      <c r="H165" s="251">
        <f t="shared" si="76"/>
        <v>666700</v>
      </c>
      <c r="I165" s="251">
        <f t="shared" si="76"/>
        <v>675250</v>
      </c>
    </row>
    <row r="166" spans="1:9" ht="15" customHeight="1" x14ac:dyDescent="0.25">
      <c r="A166" s="248" t="s">
        <v>189</v>
      </c>
      <c r="B166" s="249"/>
      <c r="C166" s="250"/>
      <c r="D166" s="69" t="s">
        <v>41</v>
      </c>
      <c r="E166" s="8"/>
      <c r="F166" s="9"/>
      <c r="G166" s="9"/>
      <c r="H166" s="9"/>
      <c r="I166" s="9"/>
    </row>
    <row r="167" spans="1:9" x14ac:dyDescent="0.25">
      <c r="A167" s="165" t="s">
        <v>165</v>
      </c>
      <c r="B167" s="166"/>
      <c r="C167" s="167"/>
      <c r="D167" s="70" t="s">
        <v>48</v>
      </c>
      <c r="E167" s="8"/>
      <c r="F167" s="9"/>
      <c r="G167" s="9"/>
      <c r="H167" s="9"/>
      <c r="I167" s="10"/>
    </row>
    <row r="168" spans="1:9" x14ac:dyDescent="0.25">
      <c r="A168" s="162">
        <v>3</v>
      </c>
      <c r="B168" s="163"/>
      <c r="C168" s="164"/>
      <c r="D168" s="69" t="s">
        <v>18</v>
      </c>
      <c r="E168" s="42">
        <f>E174+E169+E179</f>
        <v>577764</v>
      </c>
      <c r="F168" s="42">
        <f t="shared" ref="F168:I168" si="77">F174+F169+F179</f>
        <v>625288</v>
      </c>
      <c r="G168" s="42">
        <f t="shared" si="77"/>
        <v>658590</v>
      </c>
      <c r="H168" s="42">
        <f t="shared" si="77"/>
        <v>666700</v>
      </c>
      <c r="I168" s="42">
        <f t="shared" si="77"/>
        <v>675250</v>
      </c>
    </row>
    <row r="169" spans="1:9" x14ac:dyDescent="0.25">
      <c r="A169" s="159">
        <v>31</v>
      </c>
      <c r="B169" s="160"/>
      <c r="C169" s="161"/>
      <c r="D169" s="71" t="s">
        <v>19</v>
      </c>
      <c r="E169" s="8">
        <f t="shared" ref="E169:F169" si="78">SUM(E170:E173)</f>
        <v>552725</v>
      </c>
      <c r="F169" s="8">
        <f t="shared" si="78"/>
        <v>601020</v>
      </c>
      <c r="G169" s="8">
        <f>SUM(G170:G173)</f>
        <v>630210</v>
      </c>
      <c r="H169" s="8">
        <f t="shared" ref="H169:I169" si="79">SUM(H170:H173)</f>
        <v>638000</v>
      </c>
      <c r="I169" s="8">
        <f t="shared" si="79"/>
        <v>646000</v>
      </c>
    </row>
    <row r="170" spans="1:9" x14ac:dyDescent="0.25">
      <c r="A170" s="62">
        <v>3111</v>
      </c>
      <c r="B170" s="63"/>
      <c r="C170" s="64"/>
      <c r="D170" s="70" t="s">
        <v>60</v>
      </c>
      <c r="E170" s="41">
        <v>457120</v>
      </c>
      <c r="F170" s="43">
        <v>461197</v>
      </c>
      <c r="G170" s="43">
        <v>412340</v>
      </c>
      <c r="H170" s="43">
        <v>416000</v>
      </c>
      <c r="I170" s="43">
        <v>420000</v>
      </c>
    </row>
    <row r="171" spans="1:9" x14ac:dyDescent="0.25">
      <c r="A171" s="62">
        <v>3121</v>
      </c>
      <c r="B171" s="63"/>
      <c r="C171" s="64"/>
      <c r="D171" s="70" t="s">
        <v>61</v>
      </c>
      <c r="E171" s="41">
        <v>22145</v>
      </c>
      <c r="F171" s="43">
        <v>24912</v>
      </c>
      <c r="G171" s="43">
        <v>30270</v>
      </c>
      <c r="H171" s="43">
        <v>33000</v>
      </c>
      <c r="I171" s="43">
        <v>35000</v>
      </c>
    </row>
    <row r="172" spans="1:9" ht="25.5" x14ac:dyDescent="0.25">
      <c r="A172" s="62">
        <v>3131</v>
      </c>
      <c r="B172" s="63"/>
      <c r="C172" s="64"/>
      <c r="D172" s="70" t="s">
        <v>102</v>
      </c>
      <c r="E172" s="41">
        <v>73460</v>
      </c>
      <c r="F172" s="43">
        <v>114911</v>
      </c>
      <c r="G172" s="43">
        <v>103600</v>
      </c>
      <c r="H172" s="43">
        <v>104000</v>
      </c>
      <c r="I172" s="43">
        <v>105000</v>
      </c>
    </row>
    <row r="173" spans="1:9" ht="24" x14ac:dyDescent="0.25">
      <c r="A173" s="62">
        <v>3132</v>
      </c>
      <c r="B173" s="63"/>
      <c r="C173" s="64"/>
      <c r="D173" s="65" t="s">
        <v>103</v>
      </c>
      <c r="E173" s="41"/>
      <c r="F173" s="43"/>
      <c r="G173" s="43">
        <v>84000</v>
      </c>
      <c r="H173" s="43">
        <v>85000</v>
      </c>
      <c r="I173" s="43">
        <v>86000</v>
      </c>
    </row>
    <row r="174" spans="1:9" x14ac:dyDescent="0.25">
      <c r="A174" s="159">
        <v>32</v>
      </c>
      <c r="B174" s="160"/>
      <c r="C174" s="161"/>
      <c r="D174" s="71" t="s">
        <v>36</v>
      </c>
      <c r="E174" s="8">
        <f>E178+E175+E176+E177</f>
        <v>24920</v>
      </c>
      <c r="F174" s="8">
        <f t="shared" ref="F174:I174" si="80">F178+F175+F176+F177</f>
        <v>24268</v>
      </c>
      <c r="G174" s="8">
        <f t="shared" si="80"/>
        <v>28380</v>
      </c>
      <c r="H174" s="8">
        <f t="shared" si="80"/>
        <v>28700</v>
      </c>
      <c r="I174" s="8">
        <f t="shared" si="80"/>
        <v>29250</v>
      </c>
    </row>
    <row r="175" spans="1:9" x14ac:dyDescent="0.25">
      <c r="A175" s="62">
        <v>3212</v>
      </c>
      <c r="B175" s="67"/>
      <c r="C175" s="68"/>
      <c r="D175" s="70" t="s">
        <v>151</v>
      </c>
      <c r="E175" s="41">
        <v>22524</v>
      </c>
      <c r="F175" s="41">
        <v>22775</v>
      </c>
      <c r="G175" s="41">
        <v>26700</v>
      </c>
      <c r="H175" s="41">
        <v>27000</v>
      </c>
      <c r="I175" s="41">
        <v>27500</v>
      </c>
    </row>
    <row r="176" spans="1:9" x14ac:dyDescent="0.25">
      <c r="A176" s="62">
        <v>3236</v>
      </c>
      <c r="B176" s="63"/>
      <c r="C176" s="64"/>
      <c r="D176" s="70" t="s">
        <v>183</v>
      </c>
      <c r="E176" s="41">
        <v>743</v>
      </c>
      <c r="F176" s="41"/>
      <c r="G176" s="41"/>
      <c r="H176" s="41"/>
      <c r="I176" s="41"/>
    </row>
    <row r="177" spans="1:9" x14ac:dyDescent="0.25">
      <c r="A177" s="62">
        <v>3295</v>
      </c>
      <c r="B177" s="63"/>
      <c r="C177" s="64"/>
      <c r="D177" s="70" t="s">
        <v>84</v>
      </c>
      <c r="E177" s="41">
        <v>1482</v>
      </c>
      <c r="F177" s="41">
        <v>1493</v>
      </c>
      <c r="G177" s="41">
        <v>1680</v>
      </c>
      <c r="H177" s="41">
        <v>1700</v>
      </c>
      <c r="I177" s="41">
        <v>1750</v>
      </c>
    </row>
    <row r="178" spans="1:9" x14ac:dyDescent="0.25">
      <c r="A178" s="62">
        <v>3296</v>
      </c>
      <c r="B178" s="63"/>
      <c r="C178" s="64"/>
      <c r="D178" s="70" t="s">
        <v>184</v>
      </c>
      <c r="E178" s="41">
        <v>171</v>
      </c>
      <c r="F178" s="41"/>
      <c r="G178" s="41"/>
      <c r="H178" s="41"/>
      <c r="I178" s="41"/>
    </row>
    <row r="179" spans="1:9" x14ac:dyDescent="0.25">
      <c r="A179" s="159">
        <v>34</v>
      </c>
      <c r="B179" s="160"/>
      <c r="C179" s="161"/>
      <c r="D179" s="71" t="s">
        <v>109</v>
      </c>
      <c r="E179" s="8">
        <f>E183+E180+E181+E182</f>
        <v>119</v>
      </c>
      <c r="F179" s="8">
        <f t="shared" ref="F179" si="81">F183+F180+F181+F182</f>
        <v>0</v>
      </c>
      <c r="G179" s="8">
        <f t="shared" ref="G179" si="82">G183+G180+G181+G182</f>
        <v>0</v>
      </c>
      <c r="H179" s="8">
        <f t="shared" ref="H179" si="83">H183+H180+H181+H182</f>
        <v>0</v>
      </c>
      <c r="I179" s="8">
        <f t="shared" ref="I179" si="84">I183+I180+I181+I182</f>
        <v>0</v>
      </c>
    </row>
    <row r="180" spans="1:9" x14ac:dyDescent="0.25">
      <c r="A180" s="62">
        <v>3433</v>
      </c>
      <c r="B180" s="127"/>
      <c r="C180" s="128"/>
      <c r="D180" s="70" t="s">
        <v>185</v>
      </c>
      <c r="E180" s="41">
        <v>119</v>
      </c>
      <c r="F180" s="41"/>
      <c r="G180" s="41"/>
      <c r="H180" s="41"/>
      <c r="I180" s="41"/>
    </row>
  </sheetData>
  <mergeCells count="94">
    <mergeCell ref="A6:C6"/>
    <mergeCell ref="A7:C7"/>
    <mergeCell ref="A47:C47"/>
    <mergeCell ref="A67:C67"/>
    <mergeCell ref="A85:C85"/>
    <mergeCell ref="A117:C117"/>
    <mergeCell ref="A118:C118"/>
    <mergeCell ref="A119:C119"/>
    <mergeCell ref="A134:C134"/>
    <mergeCell ref="A135:C135"/>
    <mergeCell ref="A128:C128"/>
    <mergeCell ref="A129:C129"/>
    <mergeCell ref="A130:C130"/>
    <mergeCell ref="A131:C131"/>
    <mergeCell ref="A132:C132"/>
    <mergeCell ref="A127:C127"/>
    <mergeCell ref="A1:I1"/>
    <mergeCell ref="A3:I3"/>
    <mergeCell ref="A5:C5"/>
    <mergeCell ref="A68:C68"/>
    <mergeCell ref="A69:C69"/>
    <mergeCell ref="A54:C54"/>
    <mergeCell ref="A55:C5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89:C89"/>
    <mergeCell ref="A90:C90"/>
    <mergeCell ref="A94:C94"/>
    <mergeCell ref="A57:C57"/>
    <mergeCell ref="A58:C58"/>
    <mergeCell ref="A61:C61"/>
    <mergeCell ref="A86:C86"/>
    <mergeCell ref="A87:C87"/>
    <mergeCell ref="A75:C75"/>
    <mergeCell ref="A76:C76"/>
    <mergeCell ref="A77:C77"/>
    <mergeCell ref="A78:C78"/>
    <mergeCell ref="A70:C70"/>
    <mergeCell ref="A71:C71"/>
    <mergeCell ref="A72:C72"/>
    <mergeCell ref="A20:C20"/>
    <mergeCell ref="A24:C24"/>
    <mergeCell ref="A28:C28"/>
    <mergeCell ref="A29:C29"/>
    <mergeCell ref="A88:C88"/>
    <mergeCell ref="A56:C56"/>
    <mergeCell ref="A30:C30"/>
    <mergeCell ref="A31:C31"/>
    <mergeCell ref="A32:C32"/>
    <mergeCell ref="A37:C37"/>
    <mergeCell ref="A39:C39"/>
    <mergeCell ref="A40:C40"/>
    <mergeCell ref="A41:C41"/>
    <mergeCell ref="A42:C42"/>
    <mergeCell ref="A43:C43"/>
    <mergeCell ref="A48:C48"/>
    <mergeCell ref="A49:C49"/>
    <mergeCell ref="A50:C50"/>
    <mergeCell ref="A51:C51"/>
    <mergeCell ref="A52:C52"/>
    <mergeCell ref="A74:C74"/>
    <mergeCell ref="A136:C136"/>
    <mergeCell ref="A137:C137"/>
    <mergeCell ref="A138:C138"/>
    <mergeCell ref="A142:C142"/>
    <mergeCell ref="A145:C145"/>
    <mergeCell ref="A144:C144"/>
    <mergeCell ref="A158:C158"/>
    <mergeCell ref="A159:C159"/>
    <mergeCell ref="A160:C160"/>
    <mergeCell ref="A165:C165"/>
    <mergeCell ref="A146:C146"/>
    <mergeCell ref="A147:C147"/>
    <mergeCell ref="A148:C148"/>
    <mergeCell ref="A149:C149"/>
    <mergeCell ref="A157:C157"/>
    <mergeCell ref="A151:C151"/>
    <mergeCell ref="A152:C152"/>
    <mergeCell ref="A153:C153"/>
    <mergeCell ref="A154:C154"/>
    <mergeCell ref="A155:C155"/>
    <mergeCell ref="A179:C179"/>
    <mergeCell ref="A166:C166"/>
    <mergeCell ref="A167:C167"/>
    <mergeCell ref="A168:C168"/>
    <mergeCell ref="A174:C174"/>
    <mergeCell ref="A169:C16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Goričan</cp:lastModifiedBy>
  <cp:lastPrinted>2023-10-25T07:55:55Z</cp:lastPrinted>
  <dcterms:created xsi:type="dcterms:W3CDTF">2022-08-12T12:51:27Z</dcterms:created>
  <dcterms:modified xsi:type="dcterms:W3CDTF">2023-10-26T07:57:43Z</dcterms:modified>
</cp:coreProperties>
</file>